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5480" windowHeight="11640" activeTab="1"/>
  </bookViews>
  <sheets>
    <sheet name="Титульный лист" sheetId="1" r:id="rId1"/>
    <sheet name="Приложение 1" sheetId="2" r:id="rId2"/>
    <sheet name="Приложение 2" sheetId="3" r:id="rId3"/>
    <sheet name="Приложение 5" sheetId="4" r:id="rId4"/>
    <sheet name="Таблица № 1.25" sheetId="5" r:id="rId5"/>
    <sheet name="Таблица № 1.24" sheetId="6" r:id="rId6"/>
  </sheets>
  <externalReferences>
    <externalReference r:id="rId9"/>
    <externalReference r:id="rId10"/>
    <externalReference r:id="rId11"/>
    <externalReference r:id="rId12"/>
    <externalReference r:id="rId13"/>
    <externalReference r:id="rId14"/>
  </externalReferences>
  <definedNames>
    <definedName name="\a">#REF!</definedName>
    <definedName name="\m">#REF!</definedName>
    <definedName name="\n">#REF!</definedName>
    <definedName name="\o">#REF!</definedName>
    <definedName name="_M8" localSheetId="5">'Таблица № 1.24'!_M8</definedName>
    <definedName name="_M8">[0]!_M8</definedName>
    <definedName name="_M9" localSheetId="5">'Таблица № 1.24'!_M9</definedName>
    <definedName name="_M9">[0]!_M9</definedName>
    <definedName name="_Num2">#REF!</definedName>
    <definedName name="_q11" localSheetId="5">'Таблица № 1.24'!_q11</definedName>
    <definedName name="_q11">[0]!_q11</definedName>
    <definedName name="_q15" localSheetId="5">'Таблица № 1.24'!_q15</definedName>
    <definedName name="_q15">[0]!_q15</definedName>
    <definedName name="_q17" localSheetId="5">'Таблица № 1.24'!_q17</definedName>
    <definedName name="_q17">[0]!_q17</definedName>
    <definedName name="_q2" localSheetId="5">'Таблица № 1.24'!_q2</definedName>
    <definedName name="_q2">[0]!_q2</definedName>
    <definedName name="_q3" localSheetId="5">'Таблица № 1.24'!_q3</definedName>
    <definedName name="_q3">[0]!_q3</definedName>
    <definedName name="_q4" localSheetId="5">'Таблица № 1.24'!_q4</definedName>
    <definedName name="_q4">[0]!_q4</definedName>
    <definedName name="_q5" localSheetId="5">'Таблица № 1.24'!_q5</definedName>
    <definedName name="_q5">[0]!_q5</definedName>
    <definedName name="_q6" localSheetId="5">'Таблица № 1.24'!_q6</definedName>
    <definedName name="_q6">[0]!_q6</definedName>
    <definedName name="_q7" localSheetId="5">'Таблица № 1.24'!_q7</definedName>
    <definedName name="_q7">[0]!_q7</definedName>
    <definedName name="_q8" localSheetId="5">'Таблица № 1.24'!_q8</definedName>
    <definedName name="_q8">[0]!_q8</definedName>
    <definedName name="_q9" localSheetId="5">'Таблица № 1.24'!_q9</definedName>
    <definedName name="_q9">[0]!_q9</definedName>
    <definedName name="÷ĺňâĺđňűé">#REF!</definedName>
    <definedName name="AES">#REF!</definedName>
    <definedName name="àî" localSheetId="5">'Таблица № 1.24'!àî</definedName>
    <definedName name="àî">[0]!àî</definedName>
    <definedName name="ALL_ORG">#REF!</definedName>
    <definedName name="âňîđîé">#REF!</definedName>
    <definedName name="AOE">#REF!</definedName>
    <definedName name="APR">#REF!</definedName>
    <definedName name="AUG">#REF!</definedName>
    <definedName name="BALEE_FLOAD">#REF!</definedName>
    <definedName name="BALEE_PROT">#REF!,#REF!,#REF!,#REF!</definedName>
    <definedName name="BALM_FLOAD">#REF!</definedName>
    <definedName name="BALM_PROT">#REF!,#REF!,#REF!,#REF!</definedName>
    <definedName name="bhg" localSheetId="5">'Таблица № 1.24'!bhg</definedName>
    <definedName name="bhg">[0]!bhg</definedName>
    <definedName name="cd" localSheetId="5">'Таблица № 1.24'!cd</definedName>
    <definedName name="cd">[0]!cd</definedName>
    <definedName name="com" localSheetId="5">'Таблица № 1.24'!com</definedName>
    <definedName name="com">[0]!com</definedName>
    <definedName name="CompOt" localSheetId="5">'Таблица № 1.24'!CompOt</definedName>
    <definedName name="CompOt">[0]!CompOt</definedName>
    <definedName name="CompOt2" localSheetId="5">'Таблица № 1.24'!CompOt2</definedName>
    <definedName name="CompOt2">[0]!CompOt2</definedName>
    <definedName name="CompRas" localSheetId="5">'Таблица № 1.24'!CompRas</definedName>
    <definedName name="CompRas">[0]!CompRas</definedName>
    <definedName name="Contents">#REF!</definedName>
    <definedName name="COPY_DIAP">#REF!</definedName>
    <definedName name="ct" localSheetId="5">'Таблица № 1.24'!ct</definedName>
    <definedName name="ct">[0]!ct</definedName>
    <definedName name="ď" localSheetId="5">'Таблица № 1.24'!ď</definedName>
    <definedName name="ď">[0]!ď</definedName>
    <definedName name="DATA">#REF!</definedName>
    <definedName name="DATE">#REF!</definedName>
    <definedName name="ďď" localSheetId="5">'Таблица № 1.24'!ďď</definedName>
    <definedName name="ďď">[0]!ďď</definedName>
    <definedName name="đđ" localSheetId="5">'Таблица № 1.24'!đđ</definedName>
    <definedName name="đđ">[0]!đđ</definedName>
    <definedName name="đđđ" localSheetId="5">'Таблица № 1.24'!đđđ</definedName>
    <definedName name="đđđ">[0]!đđđ</definedName>
    <definedName name="DEC">#REF!</definedName>
    <definedName name="ďĺđâűé">#REF!</definedName>
    <definedName name="DOC">#REF!</definedName>
    <definedName name="Down_range">#REF!</definedName>
    <definedName name="dsragh" localSheetId="5">'Таблица № 1.24'!dsragh</definedName>
    <definedName name="dsragh">[0]!dsragh</definedName>
    <definedName name="ęĺ" localSheetId="5">'Таблица № 1.24'!ęĺ</definedName>
    <definedName name="ęĺ">[0]!ęĺ</definedName>
    <definedName name="ESO_ET">#REF!</definedName>
    <definedName name="ESO_PROT" localSheetId="5">#REF!,#REF!,#REF!,P1_ESO_PROT</definedName>
    <definedName name="ESO_PROT">#REF!,#REF!,#REF!,P1_ESO_PROT</definedName>
    <definedName name="ESOcom">#REF!</definedName>
    <definedName name="ew" localSheetId="5">'Таблица № 1.24'!ew</definedName>
    <definedName name="ew">[0]!ew</definedName>
    <definedName name="F_ST_ET">#REF!</definedName>
    <definedName name="F10_FST_OPT">#REF!</definedName>
    <definedName name="F10_FST_OPT_1">#REF!</definedName>
    <definedName name="F10_FST_OPT_2">#REF!</definedName>
    <definedName name="F10_FST_OPT_3">#REF!</definedName>
    <definedName name="F10_FST_ROZN">#REF!</definedName>
    <definedName name="F10_FST_ROZN_1">#REF!</definedName>
    <definedName name="F10_FST_ROZN_2">#REF!</definedName>
    <definedName name="F10_MAX_OPT">#REF!</definedName>
    <definedName name="F10_MAX_OPT_1">#REF!</definedName>
    <definedName name="F10_MAX_OPT_2">#REF!</definedName>
    <definedName name="F10_MAX_OPT_3">#REF!</definedName>
    <definedName name="F10_MAX_ROZN">#REF!</definedName>
    <definedName name="F10_MAX_ROZN_1">#REF!</definedName>
    <definedName name="F10_MAX_ROZN_2">#REF!</definedName>
    <definedName name="F10_MIN_OPT">#REF!</definedName>
    <definedName name="F10_MIN_OPT_1">#REF!</definedName>
    <definedName name="F10_MIN_OPT_2">#REF!</definedName>
    <definedName name="F10_MIN_OPT_3">#REF!</definedName>
    <definedName name="F10_MIN_ROZN">#REF!</definedName>
    <definedName name="F10_MIN_ROZN_1">#REF!</definedName>
    <definedName name="F10_MIN_ROZN_2">#REF!</definedName>
    <definedName name="F10_SCOPE">#REF!</definedName>
    <definedName name="F9_OPT">#REF!</definedName>
    <definedName name="F9_OPT_1">#REF!</definedName>
    <definedName name="F9_OPT_2">#REF!</definedName>
    <definedName name="F9_OPT_3">#REF!</definedName>
    <definedName name="F9_ROZN">#REF!</definedName>
    <definedName name="F9_ROZN_1">#REF!</definedName>
    <definedName name="F9_ROZN_2">#REF!</definedName>
    <definedName name="F9_SCOPE">#REF!</definedName>
    <definedName name="FEB">#REF!</definedName>
    <definedName name="fff">#REF!</definedName>
    <definedName name="fg" localSheetId="5">'Таблица № 1.24'!fg</definedName>
    <definedName name="fg">[0]!fg</definedName>
    <definedName name="fghy" localSheetId="5">'Таблица № 1.24'!fghy</definedName>
    <definedName name="fghy">[0]!fghy</definedName>
    <definedName name="FUEL">#REF!</definedName>
    <definedName name="FUEL_ET">#REF!</definedName>
    <definedName name="FUELLIST">#REF!</definedName>
    <definedName name="GES">#REF!</definedName>
    <definedName name="GES_DATA">#REF!</definedName>
    <definedName name="GES_LIST">#REF!</definedName>
    <definedName name="GES3_DATA">#REF!</definedName>
    <definedName name="gfg" localSheetId="5">'Таблица № 1.24'!gfg</definedName>
    <definedName name="gfg">[0]!gfg</definedName>
    <definedName name="gh" localSheetId="5">'Таблица № 1.24'!gh</definedName>
    <definedName name="gh">[0]!gh</definedName>
    <definedName name="GRES">#REF!</definedName>
    <definedName name="GRES_DATA">#REF!</definedName>
    <definedName name="GRES_LIST">#REF!</definedName>
    <definedName name="gtty" localSheetId="5">#REF!,#REF!,#REF!,P1_ESO_PROT</definedName>
    <definedName name="gtty">#REF!,#REF!,#REF!,P1_ESO_PROT</definedName>
    <definedName name="h" localSheetId="5">'Таблица № 1.24'!h</definedName>
    <definedName name="h">[0]!h</definedName>
    <definedName name="hhh" localSheetId="5">'Таблица № 1.24'!hhh</definedName>
    <definedName name="hhh">[0]!hhh</definedName>
    <definedName name="hhy" localSheetId="5">'Таблица № 1.24'!hhy</definedName>
    <definedName name="hhy">[0]!hhy</definedName>
    <definedName name="îî" localSheetId="5">'Таблица № 1.24'!îî</definedName>
    <definedName name="îî">[0]!îî</definedName>
    <definedName name="INN">#REF!</definedName>
    <definedName name="j" localSheetId="5">'Таблица № 1.24'!j</definedName>
    <definedName name="j">[0]!j</definedName>
    <definedName name="JAN">#REF!</definedName>
    <definedName name="jhu" localSheetId="5">'Таблица № 1.24'!jhu</definedName>
    <definedName name="jhu">[0]!jhu</definedName>
    <definedName name="JUL">#REF!</definedName>
    <definedName name="JUN">#REF!</definedName>
    <definedName name="k" localSheetId="5">'Таблица № 1.24'!k</definedName>
    <definedName name="k">[0]!k</definedName>
    <definedName name="ke" localSheetId="5">'Таблица № 1.24'!ke</definedName>
    <definedName name="ke">[0]!ke</definedName>
    <definedName name="kkk" localSheetId="5">'Таблица № 1.24'!kkk</definedName>
    <definedName name="kkk">[0]!kkk</definedName>
    <definedName name="l" localSheetId="5">'Таблица № 1.24'!l</definedName>
    <definedName name="l">[0]!l</definedName>
    <definedName name="MAR">#REF!</definedName>
    <definedName name="MAY">#REF!</definedName>
    <definedName name="mj" localSheetId="5">'Таблица № 1.24'!mj</definedName>
    <definedName name="mj">[0]!mj</definedName>
    <definedName name="MO">#REF!</definedName>
    <definedName name="MONTH">#REF!</definedName>
    <definedName name="ňđĺňčé">#REF!</definedName>
    <definedName name="nfyz" localSheetId="5">'Таблица № 1.24'!nfyz</definedName>
    <definedName name="nfyz">[0]!nfyz</definedName>
    <definedName name="nh" localSheetId="5">'Таблица № 1.24'!nh</definedName>
    <definedName name="nh">[0]!nh</definedName>
    <definedName name="njh" localSheetId="5">'Таблица № 1.24'!njh</definedName>
    <definedName name="njh">[0]!njh</definedName>
    <definedName name="NOM">#REF!</definedName>
    <definedName name="NOV">#REF!</definedName>
    <definedName name="NSRF">#REF!</definedName>
    <definedName name="Num">#REF!</definedName>
    <definedName name="o" localSheetId="5">'Таблица № 1.24'!o</definedName>
    <definedName name="o">[0]!o</definedName>
    <definedName name="OCT">#REF!</definedName>
    <definedName name="OKTMO">#REF!</definedName>
    <definedName name="öó" localSheetId="5">'Таблица № 1.24'!öó</definedName>
    <definedName name="öó">[0]!öó</definedName>
    <definedName name="ORE">#REF!</definedName>
    <definedName name="Org_list">#REF!</definedName>
    <definedName name="OTH_DATA">#REF!</definedName>
    <definedName name="OTH_LIST">#REF!</definedName>
    <definedName name="P1_ESO_PROT" hidden="1">#REF!,#REF!,#REF!,#REF!,#REF!,#REF!,#REF!,#REF!</definedName>
    <definedName name="P1_SBT_PROT" hidden="1">#REF!,#REF!,#REF!,#REF!,#REF!,#REF!,#REF!</definedName>
    <definedName name="P1_SC22" hidden="1">#REF!,#REF!,#REF!,#REF!,#REF!,#REF!</definedName>
    <definedName name="P1_SCOPE_CORR" hidden="1">#REF!,#REF!,#REF!,#REF!,#REF!,#REF!,#REF!</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SAVE2" hidden="1">#REF!,#REF!,#REF!,#REF!,#REF!,#REF!,#REF!</definedName>
    <definedName name="P1_SCOPE_SV_LD">#REF!,#REF!,#REF!,#REF!,#REF!,#REF!,#REF!</definedName>
    <definedName name="P1_SET_PROT" hidden="1">#REF!,#REF!,#REF!,#REF!,#REF!,#REF!,#REF!</definedName>
    <definedName name="P1_SET_PRT" hidden="1">#REF!,#REF!,#REF!,#REF!,#REF!,#REF!,#REF!</definedName>
    <definedName name="P10_SCOPE_FULL_LOAD" hidden="1">#REF!,#REF!,#REF!,#REF!,#REF!,#REF!</definedName>
    <definedName name="P11_SCOPE_FULL_LOAD" hidden="1">#REF!,#REF!,#REF!,#REF!,#REF!</definedName>
    <definedName name="P12_SCOPE_FULL_LOAD" hidden="1">#REF!,#REF!,#REF!,#REF!,#REF!,#REF!</definedName>
    <definedName name="P12_T28_Protection" localSheetId="5">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hidden="1">#REF!,#REF!,#REF!,#REF!,#REF!,#REF!</definedName>
    <definedName name="P14_SCOPE_FULL_LOAD" hidden="1">#REF!,#REF!,#REF!,#REF!,#REF!,#REF!</definedName>
    <definedName name="P15_SCOPE_FULL_LOAD" localSheetId="5" hidden="1">#REF!,#REF!,#REF!,#REF!,#REF!,P1_SCOPE_FULL_LOAD</definedName>
    <definedName name="P15_SCOPE_FULL_LOAD" hidden="1">#REF!,#REF!,#REF!,#REF!,#REF!,P1_SCOPE_FULL_LOAD</definedName>
    <definedName name="P16_SCOPE_FULL_LOAD" localSheetId="5" hidden="1">[0]!P2_SCOPE_FULL_LOAD,[0]!P3_SCOPE_FULL_LOAD,[0]!P4_SCOPE_FULL_LOAD,[0]!P5_SCOPE_FULL_LOAD,[0]!P6_SCOPE_FULL_LOAD,[0]!P7_SCOPE_FULL_LOAD,[0]!P8_SCOPE_FULL_LOAD</definedName>
    <definedName name="P16_SCOPE_FULL_LOAD" hidden="1">[0]!P2_SCOPE_FULL_LOAD,[0]!P3_SCOPE_FULL_LOAD,[0]!P4_SCOPE_FULL_LOAD,[0]!P5_SCOPE_FULL_LOAD,[0]!P6_SCOPE_FULL_LOAD,[0]!P7_SCOPE_FULL_LOAD,[0]!P8_SCOPE_FULL_LOAD</definedName>
    <definedName name="P17_SCOPE_FULL_LOAD" localSheetId="5" hidden="1">[0]!P9_SCOPE_FULL_LOAD,P10_SCOPE_FULL_LOAD,P11_SCOPE_FULL_LOAD,P12_SCOPE_FULL_LOAD,P13_SCOPE_FULL_LOAD,P14_SCOPE_FULL_LOAD,'Таблица № 1.24'!P15_SCOPE_FULL_LOAD</definedName>
    <definedName name="P17_SCOPE_FULL_LOAD" hidden="1">[0]!P9_SCOPE_FULL_LOAD,P10_SCOPE_FULL_LOAD,P11_SCOPE_FULL_LOAD,P12_SCOPE_FULL_LOAD,P13_SCOPE_FULL_LOAD,P14_SCOPE_FULL_LOAD,P15_SCOPE_FULL_LOAD</definedName>
    <definedName name="P19_T1_Protect" localSheetId="5"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SC22" hidden="1">#REF!,#REF!,#REF!,#REF!,#REF!,#REF!,#REF!</definedName>
    <definedName name="P2_SCOPE_CORR" hidden="1">#REF!,#REF!,#REF!,#REF!,#REF!,#REF!,#REF!,#REF!</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SAVE2" hidden="1">#REF!,#REF!,#REF!,#REF!,#REF!,#REF!</definedName>
    <definedName name="P3_SC22" hidden="1">#REF!,#REF!,#REF!,#REF!,#REF!,#REF!</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5_SCOPE_FULL_LOAD" hidden="1">#REF!,#REF!,#REF!,#REF!,#REF!,#REF!</definedName>
    <definedName name="P5_SCOPE_NOTIND" hidden="1">#REF!,#REF!,#REF!,#REF!,#REF!,#REF!,#REF!</definedName>
    <definedName name="P5_SCOPE_NotInd2" hidden="1">#REF!,#REF!,#REF!,#REF!,#REF!,#REF!,#REF!</definedName>
    <definedName name="P6_SCOPE_FULL_LOAD" hidden="1">#REF!,#REF!,#REF!,#REF!,#REF!,#REF!</definedName>
    <definedName name="P6_SCOPE_NOTIND" hidden="1">#REF!,#REF!,#REF!,#REF!,#REF!,#REF!,#REF!</definedName>
    <definedName name="P6_SCOPE_NotInd2" hidden="1">#REF!,#REF!,#REF!,#REF!,#REF!,#REF!,#REF!</definedName>
    <definedName name="P6_T2.1?Protection" localSheetId="5">P1_T2.1?Protection</definedName>
    <definedName name="P6_T2.1?Protection">P1_T2.1?Protection</definedName>
    <definedName name="P7_SCOPE_FULL_LOAD" hidden="1">#REF!,#REF!,#REF!,#REF!,#REF!,#REF!</definedName>
    <definedName name="P7_SCOPE_NOTIND" hidden="1">#REF!,#REF!,#REF!,#REF!,#REF!,#REF!</definedName>
    <definedName name="P7_SCOPE_NotInd2" localSheetId="5" hidden="1">#REF!,#REF!,#REF!,#REF!,#REF!,P1_SCOPE_NotInd2,P2_SCOPE_NotInd2,P3_SCOPE_NotInd2</definedName>
    <definedName name="P7_SCOPE_NotInd2" hidden="1">#REF!,#REF!,#REF!,#REF!,#REF!,P1_SCOPE_NotInd2,P2_SCOPE_NotInd2,P3_SCOPE_NotInd2</definedName>
    <definedName name="P8_SCOPE_FULL_LOAD" hidden="1">#REF!,#REF!,#REF!,#REF!,#REF!,#REF!</definedName>
    <definedName name="P8_SCOPE_NOTIND" hidden="1">#REF!,#REF!,#REF!,#REF!,#REF!,#REF!</definedName>
    <definedName name="P9_SCOPE_FULL_LOAD" hidden="1">#REF!,#REF!,#REF!,#REF!,#REF!,#REF!</definedName>
    <definedName name="P9_SCOPE_NotInd" localSheetId="5" hidden="1">#REF!,[0]!P1_SCOPE_NOTIND,[0]!P2_SCOPE_NOTIND,[0]!P3_SCOPE_NOTIND,[0]!P4_SCOPE_NOTIND,[0]!P5_SCOPE_NOTIND,[0]!P6_SCOPE_NOTIND,[0]!P7_SCOPE_NOTIND</definedName>
    <definedName name="P9_SCOPE_NotInd" hidden="1">#REF!,[0]!P1_SCOPE_NOTIND,[0]!P2_SCOPE_NOTIND,[0]!P3_SCOPE_NOTIND,[0]!P4_SCOPE_NOTIND,[0]!P5_SCOPE_NOTIND,[0]!P6_SCOPE_NOTIND,[0]!P7_SCOPE_NOTIND</definedName>
    <definedName name="PER_ET">#REF!</definedName>
    <definedName name="polta">#REF!</definedName>
    <definedName name="PR_OPT">#REF!</definedName>
    <definedName name="PR_ROZN">#REF!</definedName>
    <definedName name="PROT">#REF!,#REF!,#REF!,#REF!,#REF!,#REF!</definedName>
    <definedName name="q" localSheetId="5">'Таблица № 1.24'!q</definedName>
    <definedName name="q">[0]!q</definedName>
    <definedName name="REG_ET">#REF!</definedName>
    <definedName name="REG_PROT">#REF!,#REF!,#REF!,#REF!,#REF!,#REF!,#REF!</definedName>
    <definedName name="REGcom">#REF!</definedName>
    <definedName name="regions">#REF!</definedName>
    <definedName name="REGUL">#REF!</definedName>
    <definedName name="rr" localSheetId="5">'Таблица № 1.24'!rr</definedName>
    <definedName name="rr">[0]!rr</definedName>
    <definedName name="ŕŕ" localSheetId="5">'Таблица № 1.24'!ŕŕ</definedName>
    <definedName name="ŕŕ">[0]!ŕŕ</definedName>
    <definedName name="RRE">#REF!</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BT_ET">#REF!</definedName>
    <definedName name="SBT_PROT" localSheetId="5">#REF!,#REF!,#REF!,#REF!,P1_SBT_PROT</definedName>
    <definedName name="SBT_PROT">#REF!,#REF!,#REF!,#REF!,P1_SBT_PROT</definedName>
    <definedName name="SBTcom">#REF!</definedName>
    <definedName name="sch">#REF!</definedName>
    <definedName name="SCOPE">#REF!</definedName>
    <definedName name="SCOPE_16_LD">#REF!</definedName>
    <definedName name="SCOPE_16_PRT" localSheetId="5">P1_SCOPE_16_PRT,P2_SCOPE_16_PRT</definedName>
    <definedName name="SCOPE_16_PRT">P1_SCOPE_16_PRT,P2_SCOPE_16_PRT</definedName>
    <definedName name="SCOPE_17.1_LD">#REF!</definedName>
    <definedName name="SCOPE_17_LD">#REF!</definedName>
    <definedName name="SCOPE_2">#REF!</definedName>
    <definedName name="SCOPE_2.1_LD">#REF!</definedName>
    <definedName name="SCOPE_2.1_PRT">#REF!</definedName>
    <definedName name="SCOPE_2.2_LD">#REF!</definedName>
    <definedName name="SCOPE_2.2_PRT">#REF!</definedName>
    <definedName name="SCOPE_2_1">#REF!</definedName>
    <definedName name="SCOPE_2_DR1">#REF!</definedName>
    <definedName name="SCOPE_2_DR10">#REF!</definedName>
    <definedName name="SCOPE_2_DR11">#REF!</definedName>
    <definedName name="SCOPE_2_DR2">#REF!</definedName>
    <definedName name="SCOPE_2_DR3">#REF!</definedName>
    <definedName name="SCOPE_2_DR4">#REF!</definedName>
    <definedName name="SCOPE_2_DR5">#REF!</definedName>
    <definedName name="SCOPE_2_DR6">#REF!</definedName>
    <definedName name="SCOPE_2_DR7">#REF!</definedName>
    <definedName name="SCOPE_2_DR8">#REF!</definedName>
    <definedName name="SCOPE_2_DR9">#REF!</definedName>
    <definedName name="SCOPE_25_LD">#REF!</definedName>
    <definedName name="SCOPE_3_DR1">#REF!</definedName>
    <definedName name="SCOPE_3_DR10">#REF!</definedName>
    <definedName name="SCOPE_3_DR11">#REF!</definedName>
    <definedName name="SCOPE_3_DR2">#REF!</definedName>
    <definedName name="SCOPE_3_DR3">#REF!</definedName>
    <definedName name="SCOPE_3_DR4">#REF!</definedName>
    <definedName name="SCOPE_3_DR5">#REF!</definedName>
    <definedName name="SCOPE_3_DR6">#REF!</definedName>
    <definedName name="SCOPE_3_DR7">#REF!</definedName>
    <definedName name="SCOPE_3_DR8">#REF!</definedName>
    <definedName name="SCOPE_3_DR9">#REF!</definedName>
    <definedName name="SCOPE_3_LD">#REF!</definedName>
    <definedName name="SCOPE_3_PRT">#REF!</definedName>
    <definedName name="SCOPE_4_LD">#REF!</definedName>
    <definedName name="SCOPE_5_LD">#REF!</definedName>
    <definedName name="SCOPE_CORR" localSheetId="5">#REF!,#REF!,#REF!,#REF!,#REF!,[0]!P1_SCOPE_CORR,[0]!P2_SCOPE_CORR</definedName>
    <definedName name="SCOPE_CORR">#REF!,#REF!,#REF!,#REF!,#REF!,[0]!P1_SCOPE_CORR,[0]!P2_SCOPE_CORR</definedName>
    <definedName name="SCOPE_CPR">#REF!</definedName>
    <definedName name="SCOPE_DOP2">#REF!,#REF!,#REF!,#REF!,#REF!,#REF!</definedName>
    <definedName name="SCOPE_DOP3">#REF!,#REF!,#REF!,#REF!,#REF!,#REF!</definedName>
    <definedName name="SCOPE_ESOLD">#REF!</definedName>
    <definedName name="SCOPE_ETALON">#REF!</definedName>
    <definedName name="SCOPE_ETALON2">#REF!</definedName>
    <definedName name="SCOPE_F2_LD1">#REF!</definedName>
    <definedName name="SCOPE_F2_LD2">#REF!</definedName>
    <definedName name="SCOPE_FLOAD" localSheetId="5">#REF!,P1_SCOPE_FLOAD</definedName>
    <definedName name="SCOPE_FLOAD">#REF!,P1_SCOPE_FLOAD</definedName>
    <definedName name="SCOPE_FORM46_EE1">#REF!</definedName>
    <definedName name="SCOPE_FRML" localSheetId="5">#REF!,#REF!,P1_SCOPE_FRML</definedName>
    <definedName name="SCOPE_FRML">#REF!,#REF!,P1_SCOPE_FRML</definedName>
    <definedName name="SCOPE_FST7" localSheetId="5">#REF!,#REF!,#REF!,#REF!,[0]!P1_SCOPE_FST7</definedName>
    <definedName name="SCOPE_FST7">#REF!,#REF!,#REF!,#REF!,[0]!P1_SCOPE_FST7</definedName>
    <definedName name="SCOPE_FULL_LOAD" localSheetId="5">'Таблица № 1.24'!P16_SCOPE_FULL_LOAD,'Таблица № 1.24'!P17_SCOPE_FULL_LOAD</definedName>
    <definedName name="SCOPE_FULL_LOAD">[0]!P16_SCOPE_FULL_LOAD,[0]!P17_SCOPE_FULL_LOAD</definedName>
    <definedName name="SCOPE_IND" localSheetId="5">#REF!,#REF!,[0]!P1_SCOPE_IND,[0]!P2_SCOPE_IND,[0]!P3_SCOPE_IND,[0]!P4_SCOPE_IND</definedName>
    <definedName name="SCOPE_IND">#REF!,#REF!,[0]!P1_SCOPE_IND,[0]!P2_SCOPE_IND,[0]!P3_SCOPE_IND,[0]!P4_SCOPE_IND</definedName>
    <definedName name="SCOPE_IND2" localSheetId="5">#REF!,#REF!,#REF!,[0]!P1_SCOPE_IND2,[0]!P2_SCOPE_IND2,[0]!P3_SCOPE_IND2,[0]!P4_SCOPE_IND2</definedName>
    <definedName name="SCOPE_IND2">#REF!,#REF!,#REF!,[0]!P1_SCOPE_IND2,[0]!P2_SCOPE_IND2,[0]!P3_SCOPE_IND2,[0]!P4_SCOPE_IND2</definedName>
    <definedName name="scope_ld">#REF!</definedName>
    <definedName name="SCOPE_LOAD">#REF!</definedName>
    <definedName name="SCOPE_LOAD_FUEL">#REF!</definedName>
    <definedName name="SCOPE_LOAD1">#REF!</definedName>
    <definedName name="SCOPE_NOTIND" localSheetId="5">[0]!P1_SCOPE_NOTIND,[0]!P2_SCOPE_NOTIND,[0]!P3_SCOPE_NOTIND,[0]!P4_SCOPE_NOTIND,[0]!P5_SCOPE_NOTIND,[0]!P6_SCOPE_NOTIND,[0]!P7_SCOPE_NOTIND,[0]!P8_SCOPE_NOTIND</definedName>
    <definedName name="SCOPE_NOTIND">[0]!P1_SCOPE_NOTIND,[0]!P2_SCOPE_NOTIND,[0]!P3_SCOPE_NOTIND,[0]!P4_SCOPE_NOTIND,[0]!P5_SCOPE_NOTIND,[0]!P6_SCOPE_NOTIND,[0]!P7_SCOPE_NOTIND,[0]!P8_SCOPE_NOTIND</definedName>
    <definedName name="SCOPE_NotInd2" localSheetId="5">[0]!P4_SCOPE_NotInd2,[0]!P5_SCOPE_NotInd2,[0]!P6_SCOPE_NotInd2,'Таблица № 1.24'!P7_SCOPE_NotInd2</definedName>
    <definedName name="SCOPE_NotInd2">[0]!P4_SCOPE_NotInd2,[0]!P5_SCOPE_NotInd2,[0]!P6_SCOPE_NotInd2,[0]!P7_SCOPE_NotInd2</definedName>
    <definedName name="SCOPE_NotInd3" localSheetId="5">#REF!,#REF!,#REF!,[0]!P1_SCOPE_NotInd3,[0]!P2_SCOPE_NotInd3</definedName>
    <definedName name="SCOPE_NotInd3">#REF!,#REF!,#REF!,[0]!P1_SCOPE_NotInd3,[0]!P2_SCOPE_NotInd3</definedName>
    <definedName name="SCOPE_ORE">#REF!</definedName>
    <definedName name="SCOPE_PER_LD">#REF!</definedName>
    <definedName name="SCOPE_PER_PRT" localSheetId="5">P5_SCOPE_PER_PRT,P6_SCOPE_PER_PRT,P7_SCOPE_PER_PRT,P8_SCOPE_PER_PRT</definedName>
    <definedName name="SCOPE_PER_PRT">P5_SCOPE_PER_PRT,P6_SCOPE_PER_PRT,P7_SCOPE_PER_PRT,P8_SCOPE_PER_PRT</definedName>
    <definedName name="SCOPE_PRD">#REF!</definedName>
    <definedName name="SCOPE_PRD_ET">#REF!</definedName>
    <definedName name="SCOPE_PRD_ET2">#REF!</definedName>
    <definedName name="SCOPE_PRT">#REF!,#REF!,#REF!,#REF!,#REF!,#REF!</definedName>
    <definedName name="SCOPE_PRZ">#REF!</definedName>
    <definedName name="SCOPE_PRZ_ET">#REF!</definedName>
    <definedName name="SCOPE_PRZ_ET2">#REF!</definedName>
    <definedName name="SCOPE_REGIONS">#REF!</definedName>
    <definedName name="SCOPE_REGLD">#REF!</definedName>
    <definedName name="SCOPE_RG">#REF!</definedName>
    <definedName name="SCOPE_SAVE2" localSheetId="5">#REF!,#REF!,#REF!,#REF!,#REF!,[0]!P1_SCOPE_SAVE2,[0]!P2_SCOPE_SAVE2</definedName>
    <definedName name="SCOPE_SAVE2">#REF!,#REF!,#REF!,#REF!,#REF!,[0]!P1_SCOPE_SAVE2,[0]!P2_SCOPE_SAVE2</definedName>
    <definedName name="SCOPE_SBTLD">#REF!</definedName>
    <definedName name="SCOPE_SETLD">#REF!</definedName>
    <definedName name="SCOPE_SS">#REF!,#REF!,#REF!,#REF!,#REF!,#REF!</definedName>
    <definedName name="SCOPE_SS2">#REF!</definedName>
    <definedName name="SCOPE_SV_LD2">#REF!</definedName>
    <definedName name="SCOPE_SV_PRT" localSheetId="5">P1_SCOPE_SV_PRT,P2_SCOPE_SV_PRT,P3_SCOPE_SV_PRT</definedName>
    <definedName name="SCOPE_SV_PRT">P1_SCOPE_SV_PRT,P2_SCOPE_SV_PRT,P3_SCOPE_SV_PRT</definedName>
    <definedName name="SCOPE10">#REF!</definedName>
    <definedName name="SCOPE11">#REF!</definedName>
    <definedName name="SCOPE12">#REF!</definedName>
    <definedName name="SCOPE2">#REF!</definedName>
    <definedName name="SCOPE3">#REF!</definedName>
    <definedName name="SCOPE4">#REF!</definedName>
    <definedName name="SCOPE5">#REF!</definedName>
    <definedName name="SCOPE6">#REF!</definedName>
    <definedName name="SCOPE7">#REF!</definedName>
    <definedName name="SCOPE8">#REF!</definedName>
    <definedName name="SCOPE9">#REF!</definedName>
    <definedName name="SEP">#REF!</definedName>
    <definedName name="SET_ET">#REF!</definedName>
    <definedName name="SET_PROT" localSheetId="5">#REF!,#REF!,#REF!,#REF!,#REF!,P1_SET_PROT</definedName>
    <definedName name="SET_PROT">#REF!,#REF!,#REF!,#REF!,#REF!,P1_SET_PROT</definedName>
    <definedName name="SET_PRT" localSheetId="5">#REF!,#REF!,#REF!,#REF!,P1_SET_PRT</definedName>
    <definedName name="SET_PRT">#REF!,#REF!,#REF!,#REF!,P1_SET_PRT</definedName>
    <definedName name="SETcom">#REF!</definedName>
    <definedName name="Sheet2?prefix?">"H"</definedName>
    <definedName name="SP_OPT">#REF!</definedName>
    <definedName name="SP_ROZN">#REF!</definedName>
    <definedName name="SP_SC_1">#REF!</definedName>
    <definedName name="SP_SC_2">#REF!</definedName>
    <definedName name="SP_SC_3">#REF!</definedName>
    <definedName name="SP_SC_4">#REF!</definedName>
    <definedName name="SP_SC_5">#REF!</definedName>
    <definedName name="SP1">'[3]FES'!#REF!</definedName>
    <definedName name="SP10">'[3]FES'!#REF!</definedName>
    <definedName name="SP11">'[3]FES'!#REF!</definedName>
    <definedName name="SP12">'[3]FES'!#REF!</definedName>
    <definedName name="SP13">'[3]FES'!#REF!</definedName>
    <definedName name="SP14">'[3]FES'!#REF!</definedName>
    <definedName name="SP15">'[3]FES'!#REF!</definedName>
    <definedName name="SP16">'[3]FES'!#REF!</definedName>
    <definedName name="SP17">'[3]FES'!#REF!</definedName>
    <definedName name="SP18">'[3]FES'!#REF!</definedName>
    <definedName name="SP19">'[3]FES'!#REF!</definedName>
    <definedName name="SP2">'[3]FES'!#REF!</definedName>
    <definedName name="SP20">'[3]FES'!#REF!</definedName>
    <definedName name="SP3">'[3]FES'!#REF!</definedName>
    <definedName name="SP4">'[3]FES'!#REF!</definedName>
    <definedName name="SP5">'[3]FES'!#REF!</definedName>
    <definedName name="SP7">'[3]FES'!#REF!</definedName>
    <definedName name="SP8">'[3]FES'!#REF!</definedName>
    <definedName name="SP9">'[3]FES'!#REF!</definedName>
    <definedName name="SPR_GES_ET">#REF!</definedName>
    <definedName name="SPR_GRES_ET">#REF!</definedName>
    <definedName name="SPR_OTH_ET">#REF!</definedName>
    <definedName name="SPR_PROT">#REF!,#REF!</definedName>
    <definedName name="SPR_SCOPE">#REF!</definedName>
    <definedName name="SPR_TES_ET">#REF!</definedName>
    <definedName name="sq">#REF!</definedName>
    <definedName name="T0?axis?ПРД?РЕГ">#REF!</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КВТЧ">#REF!</definedName>
    <definedName name="T0?unit?РУБ.МВТ.МЕС">#REF!</definedName>
    <definedName name="T0?unit?РУБ.ТКВТЧ">#REF!</definedName>
    <definedName name="T0?unit?ТГКАЛ">#REF!</definedName>
    <definedName name="T1?axis?ПРД?РЕГ">#REF!</definedName>
    <definedName name="T1?item_ext?РОСТ">#REF!</definedName>
    <definedName name="T1?L1">#REF!</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Name">#REF!</definedName>
    <definedName name="T1?Table">#REF!</definedName>
    <definedName name="T1?Title">#REF!</definedName>
    <definedName name="T1?unit?МВТ">#REF!</definedName>
    <definedName name="T1?unit?ПРЦ">#REF!</definedName>
    <definedName name="T1_">#REF!</definedName>
    <definedName name="T1_Protect" localSheetId="5">P15_T1_Protect,P16_T1_Protect,P17_T1_Protect,P18_T1_Protect,'Таблица № 1.24'!P19_T1_Protect</definedName>
    <definedName name="T1_Protect">P15_T1_Protect,P16_T1_Protect,P17_T1_Protect,P18_T1_Protect,P19_T1_Protect</definedName>
    <definedName name="T10?axis?ПРД?РЕГ">#REF!</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OPT">#REF!</definedName>
    <definedName name="T10_ROZN">#REF!</definedName>
    <definedName name="T11?Data">#N/A</definedName>
    <definedName name="T12?axis?R?ДОГОВОР">#REF!</definedName>
    <definedName name="T12?axis?R?ДОГОВОР?">#REF!</definedName>
    <definedName name="T12?axis?ПРД?РЕГ">#REF!</definedName>
    <definedName name="T12?item_ext?РОСТ">#REF!</definedName>
    <definedName name="T12?L1">#REF!</definedName>
    <definedName name="T12?L1.1">#REF!</definedName>
    <definedName name="T12?L2">#REF!</definedName>
    <definedName name="T12?L2.1">#REF!</definedName>
    <definedName name="T12?L3">#REF!</definedName>
    <definedName name="T12?Name">#REF!</definedName>
    <definedName name="T12?Table">#REF!</definedName>
    <definedName name="T12?Title">#REF!</definedName>
    <definedName name="T12?unit?ПРЦ">#REF!</definedName>
    <definedName name="T12_Copy">#REF!</definedName>
    <definedName name="T13?axis?ПРД?РЕГ">#REF!</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ТГКАЛ">#REF!</definedName>
    <definedName name="T14?axis?R?ВРАС">#REF!</definedName>
    <definedName name="T14?axis?R?ВРАС?">#REF!</definedName>
    <definedName name="T14?axis?ПРД?РЕГ">#REF!</definedName>
    <definedName name="T14?item_ext?РОСТ">#REF!</definedName>
    <definedName name="T14?L2">#REF!</definedName>
    <definedName name="T14?Name">#REF!</definedName>
    <definedName name="T14?Table">#REF!</definedName>
    <definedName name="T14?Title">#REF!</definedName>
    <definedName name="T14_Copy">#REF!</definedName>
    <definedName name="T15?Columns">#REF!</definedName>
    <definedName name="T15?ItemComments">#REF!</definedName>
    <definedName name="T15?Items">#REF!</definedName>
    <definedName name="T15?Scope">#REF!</definedName>
    <definedName name="T15?ВРАС">#REF!</definedName>
    <definedName name="T16?axis?R?ОРГ">#REF!</definedName>
    <definedName name="T16?axis?R?ОРГ?">#REF!</definedName>
    <definedName name="T16?axis?ПРД?РЕГ">#REF!</definedName>
    <definedName name="T16?Data">#REF!</definedName>
    <definedName name="T16?item_ext?РОСТ">#REF!</definedName>
    <definedName name="T16?L2">#REF!</definedName>
    <definedName name="T16?Name">#REF!</definedName>
    <definedName name="T16?Table">#REF!</definedName>
    <definedName name="T16?Title">#REF!</definedName>
    <definedName name="T16?unit?ПРЦ">#REF!</definedName>
    <definedName name="T16?unit?ТРУБ">#REF!</definedName>
    <definedName name="T16_Copy">#REF!</definedName>
    <definedName name="T16_Copy2">#REF!</definedName>
    <definedName name="T17.1?axis?C?НП?">#REF!</definedName>
    <definedName name="T17.1?axis?ПРД?БАЗ">#REF!</definedName>
    <definedName name="T17.1?axis?ПРД?РЕГ">#REF!</definedName>
    <definedName name="T17.1?Name">#REF!</definedName>
    <definedName name="T17.1?Table">#REF!</definedName>
    <definedName name="T17.1?Title">#REF!</definedName>
    <definedName name="T17.1_Copy">#REF!</definedName>
    <definedName name="T17?axis?ПРД?РЕГ">#REF!</definedName>
    <definedName name="T17?Data">#REF!</definedName>
    <definedName name="T17?item_ext?РОСТ">#REF!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Table">#REF!</definedName>
    <definedName name="T17?Title">#REF!</definedName>
    <definedName name="T17?unit?ТРУБ">#REF!</definedName>
    <definedName name="T17?unit?ЧДН">#REF!</definedName>
    <definedName name="T17?unit?ЧЕЛ">#REF!</definedName>
    <definedName name="T17_Protection" localSheetId="5">P2_T17_Protection,P3_T17_Protection,P4_T17_Protection,P5_T17_Protection,P6_T17_Protection</definedName>
    <definedName name="T17_Protection">P2_T17_Protection,P3_T17_Protection,P4_T17_Protection,P5_T17_Protection,P6_T17_Protection</definedName>
    <definedName name="T18.1?Data" localSheetId="5">P1_T18.1?Data,P2_T18.1?Data</definedName>
    <definedName name="T18.1?Data">P1_T18.1?Data,P2_T18.1?Data</definedName>
    <definedName name="T19.1.1?Data" localSheetId="5">P1_T19.1.1?Data,P2_T19.1.1?Data</definedName>
    <definedName name="T19.1.1?Data">P1_T19.1.1?Data,P2_T19.1.1?Data</definedName>
    <definedName name="T19.1.2?Data" localSheetId="5">P1_T19.1.2?Data,P2_T19.1.2?Data</definedName>
    <definedName name="T19.1.2?Data">P1_T19.1.2?Data,P2_T19.1.2?Data</definedName>
    <definedName name="T19.2?Data" localSheetId="5">P1_T19.2?Data,P2_T19.2?Data</definedName>
    <definedName name="T19.2?Data">P1_T19.2?Data,P2_T19.2?Data</definedName>
    <definedName name="T2.1?Data">#N/A</definedName>
    <definedName name="T2.1?Protection" localSheetId="5">'Таблица № 1.24'!P6_T2.1?Protection</definedName>
    <definedName name="T2.1?Protection">P6_T2.1?Protection</definedName>
    <definedName name="T2?axis?ПРД?РЕГ">#REF!</definedName>
    <definedName name="T2?Data">#REF!</definedName>
    <definedName name="T2?item_ext?РОСТ">#REF!</definedName>
    <definedName name="T2?L1">#REF!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 localSheetId="5">P1_T2?Protection,P2_T2?Protection</definedName>
    <definedName name="T2?Protection">P1_T2?Protection,P2_T2?Protection</definedName>
    <definedName name="T2?Table">#REF!</definedName>
    <definedName name="T2?Title">#REF!</definedName>
    <definedName name="T2?unit?КВТЧ.ГКАЛ">#REF!</definedName>
    <definedName name="T2_">#REF!</definedName>
    <definedName name="T2_DiapProt" localSheetId="5">P1_T2_DiapProt,P2_T2_DiapProt</definedName>
    <definedName name="T2_DiapProt">P1_T2_DiapProt,P2_T2_DiapProt</definedName>
    <definedName name="T21.2.1?Data" localSheetId="5">P1_T21.2.1?Data,P2_T21.2.1?Data</definedName>
    <definedName name="T21.2.1?Data">P1_T21.2.1?Data,P2_T21.2.1?Data</definedName>
    <definedName name="T21.2.2?Data" localSheetId="5">P1_T21.2.2?Data,P2_T21.2.2?Data</definedName>
    <definedName name="T21.2.2?Data">P1_T21.2.2?Data,P2_T21.2.2?Data</definedName>
    <definedName name="T21.3?Columns">#REF!</definedName>
    <definedName name="T21.3?ItemComments">#REF!</definedName>
    <definedName name="T21.3?Items">#REF!</definedName>
    <definedName name="T21.3?Scope">#REF!</definedName>
    <definedName name="T21.4?Data" localSheetId="5">P1_T21.4?Data,P2_T21.4?Data</definedName>
    <definedName name="T21.4?Data">P1_T21.4?Data,P2_T21.4?Data</definedName>
    <definedName name="T21?axis?R?ДОГОВОР">#REF!</definedName>
    <definedName name="T21?axis?R?ДОГОВОР?">#REF!</definedName>
    <definedName name="T21?axis?ПРД?РЕГ">#REF!</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Copy">#REF!</definedName>
    <definedName name="T21_Protection" localSheetId="5">P2_T21_Protection,P3_T21_Protection</definedName>
    <definedName name="T21_Protection">P2_T21_Protection,P3_T21_Protection</definedName>
    <definedName name="T24?axis?ПРД?РЕГ">#REF!</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_Copy1">#REF!</definedName>
    <definedName name="T24_Copy2">#REF!</definedName>
    <definedName name="T25?axis?R?ВРАС">#REF!</definedName>
    <definedName name="T25?axis?R?ВРАС?">#REF!</definedName>
    <definedName name="T25?axis?ПРД?БАЗ">#REF!</definedName>
    <definedName name="T25?axis?ПРД?ПРЕД">#REF!</definedName>
    <definedName name="T25?axis?ПРД?РЕГ">#REF!</definedName>
    <definedName name="T25?Data">#REF!</definedName>
    <definedName name="T25?item_ext?РОСТ">#REF!</definedName>
    <definedName name="T25?item_ext?РОСТ2">#REF!</definedName>
    <definedName name="T25?L1.2">#REF!</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ПРЦ">#REF!</definedName>
    <definedName name="T25_Copy1">#REF!</definedName>
    <definedName name="T25_Copy2">#REF!</definedName>
    <definedName name="T25_Copy3">#REF!</definedName>
    <definedName name="T25_Copy4">#REF!</definedName>
    <definedName name="T25_protection" localSheetId="5">P1_T25_protection,P2_T25_protection</definedName>
    <definedName name="T25_protection">P1_T25_protection,P2_T25_protection</definedName>
    <definedName name="T27?axis?ПРД?РЕГ">#REF!</definedName>
    <definedName name="T27?Data">#REF!</definedName>
    <definedName name="T27?item_ext?РОСТ">#REF!</definedName>
    <definedName name="T27?L1">#REF!</definedName>
    <definedName name="T27?L2">#REF!</definedName>
    <definedName name="T27?L3">#REF!</definedName>
    <definedName name="T27?L4">#REF!</definedName>
    <definedName name="T27?L5">#REF!</definedName>
    <definedName name="T27?L6">#REF!</definedName>
    <definedName name="T27?Name">#REF!</definedName>
    <definedName name="T27?Table">#REF!</definedName>
    <definedName name="T27?Title">#REF!</definedName>
    <definedName name="T28.3?unit?РУБ.ГКАЛ" localSheetId="5">P1_T28.3?unit?РУБ.ГКАЛ,P2_T28.3?unit?РУБ.ГКАЛ</definedName>
    <definedName name="T28.3?unit?РУБ.ГКАЛ">P1_T28.3?unit?РУБ.ГКАЛ,P2_T28.3?unit?РУБ.ГКАЛ</definedName>
    <definedName name="T28?axis?R?ПЭ" localSheetId="5">P2_T28?axis?R?ПЭ,P3_T28?axis?R?ПЭ,P4_T28?axis?R?ПЭ,P5_T28?axis?R?ПЭ,P6_T28?axis?R?ПЭ</definedName>
    <definedName name="T28?axis?R?ПЭ">P2_T28?axis?R?ПЭ,P3_T28?axis?R?ПЭ,P4_T28?axis?R?ПЭ,P5_T28?axis?R?ПЭ,P6_T28?axis?R?ПЭ</definedName>
    <definedName name="T28?axis?R?ПЭ?" localSheetId="5">P2_T28?axis?R?ПЭ?,P3_T28?axis?R?ПЭ?,P4_T28?axis?R?ПЭ?,P5_T28?axis?R?ПЭ?,P6_T28?axis?R?ПЭ?</definedName>
    <definedName name="T28?axis?R?ПЭ?">P2_T28?axis?R?ПЭ?,P3_T28?axis?R?ПЭ?,P4_T28?axis?R?ПЭ?,P5_T28?axis?R?ПЭ?,P6_T28?axis?R?ПЭ?</definedName>
    <definedName name="T28_Protection" localSheetId="5">P9_T28_Protection,P10_T28_Protection,P11_T28_Protection,'Таблица № 1.24'!P12_T28_Protection</definedName>
    <definedName name="T28_Protection">P9_T28_Protection,P10_T28_Protection,P11_T28_Protection,P12_T28_Protection</definedName>
    <definedName name="T29?item_ext?1СТ" localSheetId="5">P1_T29?item_ext?1СТ</definedName>
    <definedName name="T29?item_ext?1СТ">P1_T29?item_ext?1СТ</definedName>
    <definedName name="T29?item_ext?2СТ.М" localSheetId="5">P1_T29?item_ext?2СТ.М</definedName>
    <definedName name="T29?item_ext?2СТ.М">P1_T29?item_ext?2СТ.М</definedName>
    <definedName name="T29?item_ext?2СТ.Э" localSheetId="5">P1_T29?item_ext?2СТ.Э</definedName>
    <definedName name="T29?item_ext?2СТ.Э">P1_T29?item_ext?2СТ.Э</definedName>
    <definedName name="T29?L10" localSheetId="5">P1_T29?L10</definedName>
    <definedName name="T29?L10">P1_T29?L10</definedName>
    <definedName name="T3?axis?ПРД?РЕГ">#REF!</definedName>
    <definedName name="T3?Data">#REF!</definedName>
    <definedName name="T3?item_ext?РОСТ">#REF!</definedName>
    <definedName name="T3?L1">#REF!</definedName>
    <definedName name="T3?L1.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МКВТЧ">#REF!</definedName>
    <definedName name="T4.1?axis?ПРД?БАЗ">#REF!</definedName>
    <definedName name="T4.1?axis?ПРД?ПРЕД">#REF!</definedName>
    <definedName name="T4.1?axis?ПРД?ПРЕД2">#REF!</definedName>
    <definedName name="T4.1?axis?ПРД?РЕГ">#REF!</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ПРД?РЕГ">#REF!</definedName>
    <definedName name="T4?item_ext?РОСТ">#REF!</definedName>
    <definedName name="T4?L1">#REF!</definedName>
    <definedName name="T4?L1.1">#REF!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РУБ.ТКВТЧ">#REF!</definedName>
    <definedName name="T4?unit?РУБ.ТУТ">#REF!</definedName>
    <definedName name="T4?unit?ТТУТ">#REF!</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1">#REF!</definedName>
    <definedName name="T5?L6">#REF!</definedName>
    <definedName name="T5?L6.1">#REF!</definedName>
    <definedName name="T5?Name">#REF!</definedName>
    <definedName name="T5?Table">#REF!</definedName>
    <definedName name="T5?Title">#REF!</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РЕГ">#REF!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Table">#REF!</definedName>
    <definedName name="T6?Title">#REF!</definedName>
    <definedName name="T7?Data">#N/A</definedName>
    <definedName name="T9?axis?ПРД?РЕГ">#REF!</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ABLE" localSheetId="2">'Приложение 2'!#REF!</definedName>
    <definedName name="TABLE" localSheetId="3">'Приложение 5'!#REF!</definedName>
    <definedName name="Table">#REF!</definedName>
    <definedName name="TEMP">#REF!,#REF!</definedName>
    <definedName name="TES">#REF!</definedName>
    <definedName name="TES_DATA">#REF!</definedName>
    <definedName name="TES_LIST">#REF!</definedName>
    <definedName name="TTT">#REF!</definedName>
    <definedName name="tyt" localSheetId="5">'Таблица № 1.24'!tyt</definedName>
    <definedName name="tyt">[0]!tyt</definedName>
    <definedName name="upr" localSheetId="5">'Таблица № 1.24'!upr</definedName>
    <definedName name="upr">[0]!upr</definedName>
    <definedName name="ůůů" localSheetId="5">'Таблица № 1.24'!ůůů</definedName>
    <definedName name="ůůů">[0]!ůůů</definedName>
    <definedName name="VDOC">#REF!</definedName>
    <definedName name="VV" localSheetId="5">'Таблица № 1.24'!VV</definedName>
    <definedName name="VV">[0]!VV</definedName>
    <definedName name="we" localSheetId="5">'Таблица № 1.24'!we</definedName>
    <definedName name="we">[0]!we</definedName>
    <definedName name="wrn.Сравнение._.с._.отраслями." localSheetId="5" hidden="1">{#N/A,#N/A,TRUE,"Лист1";#N/A,#N/A,TRUE,"Лист2";#N/A,#N/A,TRUE,"Лист3"}</definedName>
    <definedName name="wrn.Сравнение._.с._.отраслями." hidden="1">{#N/A,#N/A,TRUE,"Лист1";#N/A,#N/A,TRUE,"Лист2";#N/A,#N/A,TRUE,"Лист3"}</definedName>
    <definedName name="YEAR">#REF!</definedName>
    <definedName name="yui" localSheetId="5">'Таблица № 1.24'!yui</definedName>
    <definedName name="yui">[0]!yui</definedName>
    <definedName name="ZERO">#REF!</definedName>
    <definedName name="а1">#REF!</definedName>
    <definedName name="А8">#REF!</definedName>
    <definedName name="аа" localSheetId="5">'Таблица № 1.24'!аа</definedName>
    <definedName name="аа">[0]!аа</definedName>
    <definedName name="АААААААА" localSheetId="5">'Таблица № 1.24'!АААААААА</definedName>
    <definedName name="АААААААА">[0]!АААААААА</definedName>
    <definedName name="ав" localSheetId="5">'Таблица № 1.24'!ав</definedName>
    <definedName name="ав">[0]!ав</definedName>
    <definedName name="авг">#REF!</definedName>
    <definedName name="авг2">#REF!</definedName>
    <definedName name="ап" localSheetId="5">'Таблица № 1.24'!ап</definedName>
    <definedName name="ап">[0]!ап</definedName>
    <definedName name="апр">#REF!</definedName>
    <definedName name="апр2">#REF!</definedName>
    <definedName name="АТП">#REF!</definedName>
    <definedName name="аяыпамыпмипи" localSheetId="5">'Таблица № 1.24'!аяыпамыпмипи</definedName>
    <definedName name="аяыпамыпмипи">[0]!аяыпамыпмипи</definedName>
    <definedName name="бб" localSheetId="5">'Таблица № 1.24'!бб</definedName>
    <definedName name="бб">[0]!бб</definedName>
    <definedName name="в" localSheetId="5">'Таблица № 1.24'!в</definedName>
    <definedName name="в">[0]!в</definedName>
    <definedName name="в23ё" localSheetId="5">'Таблица № 1.24'!в23ё</definedName>
    <definedName name="в23ё">[0]!в23ё</definedName>
    <definedName name="вап" localSheetId="5">'Таблица № 1.24'!вап</definedName>
    <definedName name="вап">[0]!вап</definedName>
    <definedName name="Вар.их" localSheetId="5">'Таблица № 1.24'!Вар.их</definedName>
    <definedName name="Вар.их">[0]!Вар.их</definedName>
    <definedName name="Вар.КАЛМЭ" localSheetId="5">'Таблица № 1.24'!Вар.КАЛМЭ</definedName>
    <definedName name="Вар.КАЛМЭ">[0]!Вар.КАЛМЭ</definedName>
    <definedName name="вв" localSheetId="5">'Таблица № 1.24'!вв</definedName>
    <definedName name="вв">[0]!вв</definedName>
    <definedName name="витт" localSheetId="5" hidden="1">{#N/A,#N/A,TRUE,"Лист1";#N/A,#N/A,TRUE,"Лист2";#N/A,#N/A,TRUE,"Лист3"}</definedName>
    <definedName name="витт" hidden="1">{#N/A,#N/A,TRUE,"Лист1";#N/A,#N/A,TRUE,"Лист2";#N/A,#N/A,TRUE,"Лист3"}</definedName>
    <definedName name="вм" localSheetId="5">'Таблица № 1.24'!вм</definedName>
    <definedName name="вм">[0]!вм</definedName>
    <definedName name="вмивртвр" localSheetId="5">'Таблица № 1.24'!вмивртвр</definedName>
    <definedName name="вмивртвр">[0]!вмивртвр</definedName>
    <definedName name="восемь">#REF!</definedName>
    <definedName name="вртт" localSheetId="5">'Таблица № 1.24'!вртт</definedName>
    <definedName name="вртт">[0]!вртт</definedName>
    <definedName name="ВТОП">#REF!</definedName>
    <definedName name="второй">#REF!</definedName>
    <definedName name="вуув" localSheetId="5" hidden="1">{#N/A,#N/A,TRUE,"Лист1";#N/A,#N/A,TRUE,"Лист2";#N/A,#N/A,TRUE,"Лист3"}</definedName>
    <definedName name="вуув" hidden="1">{#N/A,#N/A,TRUE,"Лист1";#N/A,#N/A,TRUE,"Лист2";#N/A,#N/A,TRUE,"Лист3"}</definedName>
    <definedName name="гнлзщ" localSheetId="5">'Таблица № 1.24'!гнлзщ</definedName>
    <definedName name="гнлзщ">[0]!гнлзщ</definedName>
    <definedName name="грприрцфв00ав98" localSheetId="5" hidden="1">{#N/A,#N/A,TRUE,"Лист1";#N/A,#N/A,TRUE,"Лист2";#N/A,#N/A,TRUE,"Лист3"}</definedName>
    <definedName name="грприрцфв00ав98" hidden="1">{#N/A,#N/A,TRUE,"Лист1";#N/A,#N/A,TRUE,"Лист2";#N/A,#N/A,TRUE,"Лист3"}</definedName>
    <definedName name="грфинцкавг98Х" localSheetId="5" hidden="1">{#N/A,#N/A,TRUE,"Лист1";#N/A,#N/A,TRUE,"Лист2";#N/A,#N/A,TRUE,"Лист3"}</definedName>
    <definedName name="грфинцкавг98Х" hidden="1">{#N/A,#N/A,TRUE,"Лист1";#N/A,#N/A,TRUE,"Лист2";#N/A,#N/A,TRUE,"Лист3"}</definedName>
    <definedName name="гшгш" localSheetId="5" hidden="1">{#N/A,#N/A,TRUE,"Лист1";#N/A,#N/A,TRUE,"Лист2";#N/A,#N/A,TRUE,"Лист3"}</definedName>
    <definedName name="гшгш" hidden="1">{#N/A,#N/A,TRUE,"Лист1";#N/A,#N/A,TRUE,"Лист2";#N/A,#N/A,TRUE,"Лист3"}</definedName>
    <definedName name="дек">#REF!</definedName>
    <definedName name="дек.">'[5]кап.ремонт'!$AY:$AY</definedName>
    <definedName name="дек2">#REF!</definedName>
    <definedName name="дж" localSheetId="5">'Таблица № 1.24'!дж</definedName>
    <definedName name="дж">[0]!дж</definedName>
    <definedName name="ДиапазонЗащиты" localSheetId="5">#REF!,#REF!,#REF!,#REF!,[0]!P1_ДиапазонЗащиты,[0]!P2_ДиапазонЗащиты,[0]!P3_ДиапазонЗащиты,[0]!P4_ДиапазонЗащиты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оопатмо" localSheetId="5">'Таблица № 1.24'!доопатмо</definedName>
    <definedName name="доопатмо">[0]!доопатмо</definedName>
    <definedName name="Дополнение" localSheetId="5">'Таблица № 1.24'!Дополнение</definedName>
    <definedName name="Дополнение">[0]!Дополнение</definedName>
    <definedName name="еще" localSheetId="5">'Таблица № 1.24'!еще</definedName>
    <definedName name="еще">[0]!еще</definedName>
    <definedName name="ж" localSheetId="5">'Таблица № 1.24'!ж</definedName>
    <definedName name="ж">[0]!ж</definedName>
    <definedName name="жд" localSheetId="5">'Таблица № 1.24'!жд</definedName>
    <definedName name="жд">[0]!жд</definedName>
    <definedName name="з4">#REF!</definedName>
    <definedName name="и_эсо_вн">#REF!</definedName>
    <definedName name="и_эсо_сн1">#REF!</definedName>
    <definedName name="Извлечение_ИМ">#REF!</definedName>
    <definedName name="ий" localSheetId="5">'Таблица № 1.24'!ий</definedName>
    <definedName name="ий">[0]!ий</definedName>
    <definedName name="индцкавг98" localSheetId="5" hidden="1">{#N/A,#N/A,TRUE,"Лист1";#N/A,#N/A,TRUE,"Лист2";#N/A,#N/A,TRUE,"Лист3"}</definedName>
    <definedName name="индцкавг98" hidden="1">{#N/A,#N/A,TRUE,"Лист1";#N/A,#N/A,TRUE,"Лист2";#N/A,#N/A,TRUE,"Лист3"}</definedName>
    <definedName name="июл">#REF!</definedName>
    <definedName name="июл2">#REF!</definedName>
    <definedName name="июн">#REF!</definedName>
    <definedName name="июн2">#REF!</definedName>
    <definedName name="й" localSheetId="5">'Таблица № 1.24'!й</definedName>
    <definedName name="й">[0]!й</definedName>
    <definedName name="йй" localSheetId="5">'Таблица № 1.24'!йй</definedName>
    <definedName name="йй">[0]!йй</definedName>
    <definedName name="йфц" localSheetId="5">'Таблица № 1.24'!йфц</definedName>
    <definedName name="йфц">[0]!йфц</definedName>
    <definedName name="йц" localSheetId="5">'Таблица № 1.24'!йц</definedName>
    <definedName name="йц">[0]!йц</definedName>
    <definedName name="йцу" localSheetId="5">'Таблица № 1.24'!йцу</definedName>
    <definedName name="йцу">[0]!йцу</definedName>
    <definedName name="ке" localSheetId="5">'Таблица № 1.24'!ке</definedName>
    <definedName name="ке">[0]!ке</definedName>
    <definedName name="кеппппппппппп" localSheetId="5" hidden="1">{#N/A,#N/A,TRUE,"Лист1";#N/A,#N/A,TRUE,"Лист2";#N/A,#N/A,TRUE,"Лист3"}</definedName>
    <definedName name="кеппппппппппп" hidden="1">{#N/A,#N/A,TRUE,"Лист1";#N/A,#N/A,TRUE,"Лист2";#N/A,#N/A,TRUE,"Лист3"}</definedName>
    <definedName name="компенсация" localSheetId="5">'Таблица № 1.24'!компенсация</definedName>
    <definedName name="компенсация">[0]!компенсация</definedName>
    <definedName name="кп" localSheetId="5">'Таблица № 1.24'!кп</definedName>
    <definedName name="кп">[0]!кп</definedName>
    <definedName name="кпнрг" localSheetId="5">'Таблица № 1.24'!кпнрг</definedName>
    <definedName name="кпнрг">[0]!кпнрг</definedName>
    <definedName name="Критерии_ИМ">#REF!</definedName>
    <definedName name="критерий">#REF!</definedName>
    <definedName name="ктджщз" localSheetId="5">'Таблица № 1.24'!ктджщз</definedName>
    <definedName name="ктджщз">[0]!ктджщз</definedName>
    <definedName name="лара" localSheetId="5">'Таблица № 1.24'!лара</definedName>
    <definedName name="лара">[0]!лара</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"T2.2"</definedName>
    <definedName name="Лист7?prefix?">"T4.2"</definedName>
    <definedName name="Лист8?prefix?">"T4.3"</definedName>
    <definedName name="Лист9?prefix?">"T5"</definedName>
    <definedName name="ло" localSheetId="5">'Таблица № 1.24'!ло</definedName>
    <definedName name="ло">[0]!ло</definedName>
    <definedName name="лор" localSheetId="5">'Таблица № 1.24'!лор</definedName>
    <definedName name="лор">[0]!лор</definedName>
    <definedName name="лщжо" localSheetId="5" hidden="1">{#N/A,#N/A,TRUE,"Лист1";#N/A,#N/A,TRUE,"Лист2";#N/A,#N/A,TRUE,"Лист3"}</definedName>
    <definedName name="лщжо" hidden="1">{#N/A,#N/A,TRUE,"Лист1";#N/A,#N/A,TRUE,"Лист2";#N/A,#N/A,TRUE,"Лист3"}</definedName>
    <definedName name="май">#REF!</definedName>
    <definedName name="май2">#REF!</definedName>
    <definedName name="мам" localSheetId="5">'Таблица № 1.24'!мам</definedName>
    <definedName name="мам">[0]!мам</definedName>
    <definedName name="мар">#REF!</definedName>
    <definedName name="мар2">#REF!</definedName>
    <definedName name="мес.11">'[5]кап.ремонт'!$AW:$AW</definedName>
    <definedName name="мол.млн.">'[6]Молочная продукция'!$C$7:$C$32</definedName>
    <definedName name="мол.млн.96">'[6]Молочная продукция'!$C$7:$C$32</definedName>
    <definedName name="мол.млн.бндс">'[6]Молочная продукция'!$E$7:$E$32</definedName>
    <definedName name="мол.млн.бндс96">'[6]Молочная продукция'!$E$7:$E$32</definedName>
    <definedName name="мол.тыс.">'[6]Молочная продукция'!$B$7:$B$32</definedName>
    <definedName name="мол.тыс.96">'[6]Молочная продукция'!$B$7:$B$32</definedName>
    <definedName name="мол.тыс.бндс">'[6]Молочная продукция'!$D$7:$D$32</definedName>
    <definedName name="мол.тыс.бндс96">'[6]Молочная продукция'!$D$7:$D$32</definedName>
    <definedName name="МР">#REF!</definedName>
    <definedName name="мым" localSheetId="5">'Таблица № 1.24'!мым</definedName>
    <definedName name="мым">[0]!мым</definedName>
    <definedName name="нгг" localSheetId="5">'Таблица № 1.24'!нгг</definedName>
    <definedName name="нгг">[0]!нгг</definedName>
    <definedName name="ноя">#REF!</definedName>
    <definedName name="ноя2">#REF!</definedName>
    <definedName name="НСРФ">#REF!</definedName>
    <definedName name="НСРФ2">#REF!</definedName>
    <definedName name="ншш" localSheetId="5" hidden="1">{#N/A,#N/A,TRUE,"Лист1";#N/A,#N/A,TRUE,"Лист2";#N/A,#N/A,TRUE,"Лист3"}</definedName>
    <definedName name="ншш" hidden="1">{#N/A,#N/A,TRUE,"Лист1";#N/A,#N/A,TRUE,"Лист2";#N/A,#N/A,TRUE,"Лист3"}</definedName>
    <definedName name="_xlnm.Print_Area" localSheetId="2">'Приложение 2'!#REF!</definedName>
    <definedName name="_xlnm.Print_Area" localSheetId="5">'Таблица № 1.24'!$A$1:$I$44</definedName>
    <definedName name="_xlnm.Print_Area" localSheetId="0">'Титульный лист'!$A$1:$D$13</definedName>
    <definedName name="окт">#REF!</definedName>
    <definedName name="окт2">#REF!</definedName>
    <definedName name="олло" localSheetId="5">'Таблица № 1.24'!олло</definedName>
    <definedName name="олло">[0]!олло</definedName>
    <definedName name="олс" localSheetId="5">'Таблица № 1.24'!олс</definedName>
    <definedName name="олс">[0]!олс</definedName>
    <definedName name="ооо" localSheetId="5">'Таблица № 1.24'!ооо</definedName>
    <definedName name="ооо">[0]!ооо</definedName>
    <definedName name="Операция">#REF!</definedName>
    <definedName name="ОРГ">#REF!</definedName>
    <definedName name="ОРГАНИЗАЦИЯ">#REF!</definedName>
    <definedName name="отпуск" localSheetId="5">'Таблица № 1.24'!отпуск</definedName>
    <definedName name="отпуск">[0]!отпуск</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ервый">#REF!</definedName>
    <definedName name="план56" localSheetId="5">'Таблица № 1.24'!план56</definedName>
    <definedName name="план56">[0]!план56</definedName>
    <definedName name="ПМС" localSheetId="5">'Таблица № 1.24'!ПМС</definedName>
    <definedName name="ПМС">[0]!ПМС</definedName>
    <definedName name="ПМС1" localSheetId="5">'Таблица № 1.24'!ПМС1</definedName>
    <definedName name="ПМС1">[0]!ПМС1</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доперация">#REF!</definedName>
    <definedName name="пол_нас_нн">#REF!</definedName>
    <definedName name="пппп" localSheetId="5">'Таблица № 1.24'!пппп</definedName>
    <definedName name="пппп">[0]!пппп</definedName>
    <definedName name="пр" localSheetId="5">'Таблица № 1.24'!пр</definedName>
    <definedName name="пр">[0]!пр</definedName>
    <definedName name="прибыль3" localSheetId="5" hidden="1">{#N/A,#N/A,TRUE,"Лист1";#N/A,#N/A,TRUE,"Лист2";#N/A,#N/A,TRUE,"Лист3"}</definedName>
    <definedName name="прибыль3" hidden="1">{#N/A,#N/A,TRUE,"Лист1";#N/A,#N/A,TRUE,"Лист2";#N/A,#N/A,TRUE,"Лист3"}</definedName>
    <definedName name="Приход_расход">#REF!</definedName>
    <definedName name="Проект">#REF!</definedName>
    <definedName name="прош_год">#REF!</definedName>
    <definedName name="р" localSheetId="5">'Таблица № 1.24'!р</definedName>
    <definedName name="р">[0]!р</definedName>
    <definedName name="рис1" localSheetId="5" hidden="1">{#N/A,#N/A,TRUE,"Лист1";#N/A,#N/A,TRUE,"Лист2";#N/A,#N/A,TRUE,"Лист3"}</definedName>
    <definedName name="рис1" hidden="1">{#N/A,#N/A,TRUE,"Лист1";#N/A,#N/A,TRUE,"Лист2";#N/A,#N/A,TRUE,"Лист3"}</definedName>
    <definedName name="рсср" localSheetId="5">'Таблица № 1.24'!рсср</definedName>
    <definedName name="рсср">[0]!рсср</definedName>
    <definedName name="с" localSheetId="5">'Таблица № 1.24'!с</definedName>
    <definedName name="с">[0]!с</definedName>
    <definedName name="с1" localSheetId="5">'Таблица № 1.24'!с1</definedName>
    <definedName name="с1">[0]!с1</definedName>
    <definedName name="сваеррта" localSheetId="5">'Таблица № 1.24'!сваеррта</definedName>
    <definedName name="сваеррта">[0]!сваеррта</definedName>
    <definedName name="свмпвппв" localSheetId="5">'Таблица № 1.24'!свмпвппв</definedName>
    <definedName name="свмпвппв">[0]!свмпвппв</definedName>
    <definedName name="себестоимость2" localSheetId="5">'Таблица № 1.24'!себестоимость2</definedName>
    <definedName name="себестоимость2">[0]!себестоимость2</definedName>
    <definedName name="семь">#REF!</definedName>
    <definedName name="сен">#REF!</definedName>
    <definedName name="сен2">#REF!</definedName>
    <definedName name="ск" localSheetId="5">'Таблица № 1.24'!ск</definedName>
    <definedName name="ск">[0]!ск</definedName>
    <definedName name="сокращение" localSheetId="5">'Таблица № 1.24'!сокращение</definedName>
    <definedName name="сокращение">[0]!сокращение</definedName>
    <definedName name="сомп" localSheetId="5">'Таблица № 1.24'!сомп</definedName>
    <definedName name="сомп">[0]!сомп</definedName>
    <definedName name="сомпас" localSheetId="5">'Таблица № 1.24'!сомпас</definedName>
    <definedName name="сомпас">[0]!сомпас</definedName>
    <definedName name="сс" localSheetId="5">'Таблица № 1.24'!сс</definedName>
    <definedName name="сс">[0]!сс</definedName>
    <definedName name="сссс" localSheetId="5">'Таблица № 1.24'!сссс</definedName>
    <definedName name="сссс">[0]!сссс</definedName>
    <definedName name="ссы" localSheetId="5">'Таблица № 1.24'!ссы</definedName>
    <definedName name="ссы">[0]!ссы</definedName>
    <definedName name="ссы2" localSheetId="5">'Таблица № 1.24'!ссы2</definedName>
    <definedName name="ссы2">[0]!ссы2</definedName>
    <definedName name="Статья">#REF!</definedName>
    <definedName name="т" localSheetId="5">'Таблица № 1.24'!т</definedName>
    <definedName name="т">[0]!т</definedName>
    <definedName name="таня" localSheetId="5">'Таблица № 1.24'!таня</definedName>
    <definedName name="таня">[0]!таня</definedName>
    <definedName name="текмес">#REF!</definedName>
    <definedName name="текмес2">#REF!</definedName>
    <definedName name="тепло" localSheetId="5">'Таблица № 1.24'!тепло</definedName>
    <definedName name="тепло">[0]!тепло</definedName>
    <definedName name="тп" localSheetId="5" hidden="1">{#N/A,#N/A,TRUE,"Лист1";#N/A,#N/A,TRUE,"Лист2";#N/A,#N/A,TRUE,"Лист3"}</definedName>
    <definedName name="тп" hidden="1">{#N/A,#N/A,TRUE,"Лист1";#N/A,#N/A,TRUE,"Лист2";#N/A,#N/A,TRUE,"Лист3"}</definedName>
    <definedName name="третий">#REF!</definedName>
    <definedName name="ть" localSheetId="5">'Таблица № 1.24'!ть</definedName>
    <definedName name="ть">[0]!ть</definedName>
    <definedName name="ТЭП2" localSheetId="5" hidden="1">{#N/A,#N/A,TRUE,"Лист1";#N/A,#N/A,TRUE,"Лист2";#N/A,#N/A,TRUE,"Лист3"}</definedName>
    <definedName name="ТЭП2" hidden="1">{#N/A,#N/A,TRUE,"Лист1";#N/A,#N/A,TRUE,"Лист2";#N/A,#N/A,TRUE,"Лист3"}</definedName>
    <definedName name="у" localSheetId="5">'Таблица № 1.24'!у</definedName>
    <definedName name="у">[0]!у</definedName>
    <definedName name="у1" localSheetId="5">'Таблица № 1.24'!у1</definedName>
    <definedName name="у1">[0]!у1</definedName>
    <definedName name="ук" localSheetId="5">'Таблица № 1.24'!ук</definedName>
    <definedName name="ук">[0]!ук</definedName>
    <definedName name="укеееукеееееееееееееее" localSheetId="5" hidden="1">{#N/A,#N/A,TRUE,"Лист1";#N/A,#N/A,TRUE,"Лист2";#N/A,#N/A,TRUE,"Лист3"}</definedName>
    <definedName name="укеееукеееееееееееееее" hidden="1">{#N/A,#N/A,TRUE,"Лист1";#N/A,#N/A,TRUE,"Лист2";#N/A,#N/A,TRUE,"Лист3"}</definedName>
    <definedName name="укеукеуеуе" localSheetId="5" hidden="1">{#N/A,#N/A,TRUE,"Лист1";#N/A,#N/A,TRUE,"Лист2";#N/A,#N/A,TRUE,"Лист3"}</definedName>
    <definedName name="укеукеуеуе" hidden="1">{#N/A,#N/A,TRUE,"Лист1";#N/A,#N/A,TRUE,"Лист2";#N/A,#N/A,TRUE,"Лист3"}</definedName>
    <definedName name="уу" localSheetId="5">'Таблица № 1.24'!уу</definedName>
    <definedName name="уу">[0]!уу</definedName>
    <definedName name="УФ" localSheetId="5">'Таблица № 1.24'!УФ</definedName>
    <definedName name="УФ">[0]!УФ</definedName>
    <definedName name="уыукпе" localSheetId="5">'Таблица № 1.24'!уыукпе</definedName>
    <definedName name="уыукпе">[0]!уыукпе</definedName>
    <definedName name="фам" localSheetId="5">'Таблица № 1.24'!фам</definedName>
    <definedName name="фам">[0]!фам</definedName>
    <definedName name="фев">#REF!</definedName>
    <definedName name="фев2">#REF!</definedName>
    <definedName name="Форма" localSheetId="5">'Таблица № 1.24'!Форма</definedName>
    <definedName name="Форма">[0]!Форма</definedName>
    <definedName name="фыаспит" localSheetId="5">'Таблица № 1.24'!фыаспит</definedName>
    <definedName name="фыаспит">[0]!фыаспит</definedName>
    <definedName name="ц" localSheetId="5">'Таблица № 1.24'!ц</definedName>
    <definedName name="ц">[0]!ц</definedName>
    <definedName name="ц1" localSheetId="5">'Таблица № 1.24'!ц1</definedName>
    <definedName name="ц1">[0]!ц1</definedName>
    <definedName name="цу" localSheetId="5">'Таблица № 1.24'!цу</definedName>
    <definedName name="цу">[0]!цу</definedName>
    <definedName name="цуа" localSheetId="5">'Таблица № 1.24'!цуа</definedName>
    <definedName name="цуа">[0]!цуа</definedName>
    <definedName name="черновик" localSheetId="5">'Таблица № 1.24'!черновик</definedName>
    <definedName name="черновик">[0]!черновик</definedName>
    <definedName name="четвертый">#REF!</definedName>
    <definedName name="шир_дан">#REF!</definedName>
    <definedName name="шир_отч">#REF!</definedName>
    <definedName name="шир_прош">#REF!</definedName>
    <definedName name="шир_тек">#REF!</definedName>
    <definedName name="щ" localSheetId="5">'Таблица № 1.24'!щ</definedName>
    <definedName name="щ">[0]!щ</definedName>
    <definedName name="ыаппр" localSheetId="5">'Таблица № 1.24'!ыаппр</definedName>
    <definedName name="ыаппр">[0]!ыаппр</definedName>
    <definedName name="ыапр" localSheetId="5" hidden="1">{#N/A,#N/A,TRUE,"Лист1";#N/A,#N/A,TRUE,"Лист2";#N/A,#N/A,TRUE,"Лист3"}</definedName>
    <definedName name="ыапр" hidden="1">{#N/A,#N/A,TRUE,"Лист1";#N/A,#N/A,TRUE,"Лист2";#N/A,#N/A,TRUE,"Лист3"}</definedName>
    <definedName name="ыаупп" localSheetId="5">'Таблица № 1.24'!ыаупп</definedName>
    <definedName name="ыаупп">[0]!ыаупп</definedName>
    <definedName name="ыаыыа" localSheetId="5">'Таблица № 1.24'!ыаыыа</definedName>
    <definedName name="ыаыыа">[0]!ыаыыа</definedName>
    <definedName name="ыв" localSheetId="5">'Таблица № 1.24'!ыв</definedName>
    <definedName name="ыв">[0]!ыв</definedName>
    <definedName name="ывпкывк" localSheetId="5">'Таблица № 1.24'!ывпкывк</definedName>
    <definedName name="ывпкывк">[0]!ывпкывк</definedName>
    <definedName name="ывпмьпь" localSheetId="5">'Таблица № 1.24'!ывпмьпь</definedName>
    <definedName name="ывпмьпь">[0]!ывпмьпь</definedName>
    <definedName name="ымпы" localSheetId="5">'Таблица № 1.24'!ымпы</definedName>
    <definedName name="ымпы">[0]!ымпы</definedName>
    <definedName name="ыпр" localSheetId="5">'Таблица № 1.24'!ыпр</definedName>
    <definedName name="ыпр">[0]!ыпр</definedName>
    <definedName name="ыпыим" localSheetId="5" hidden="1">{#N/A,#N/A,TRUE,"Лист1";#N/A,#N/A,TRUE,"Лист2";#N/A,#N/A,TRUE,"Лист3"}</definedName>
    <definedName name="ыпыим" hidden="1">{#N/A,#N/A,TRUE,"Лист1";#N/A,#N/A,TRUE,"Лист2";#N/A,#N/A,TRUE,"Лист3"}</definedName>
    <definedName name="ыпыпми" localSheetId="5" hidden="1">{#N/A,#N/A,TRUE,"Лист1";#N/A,#N/A,TRUE,"Лист2";#N/A,#N/A,TRUE,"Лист3"}</definedName>
    <definedName name="ыпыпми" hidden="1">{#N/A,#N/A,TRUE,"Лист1";#N/A,#N/A,TRUE,"Лист2";#N/A,#N/A,TRUE,"Лист3"}</definedName>
    <definedName name="ысчпи" localSheetId="5" hidden="1">{#N/A,#N/A,TRUE,"Лист1";#N/A,#N/A,TRUE,"Лист2";#N/A,#N/A,TRUE,"Лист3"}</definedName>
    <definedName name="ысчпи" hidden="1">{#N/A,#N/A,TRUE,"Лист1";#N/A,#N/A,TRUE,"Лист2";#N/A,#N/A,TRUE,"Лист3"}</definedName>
    <definedName name="ыуаы" localSheetId="5" hidden="1">{#N/A,#N/A,TRUE,"Лист1";#N/A,#N/A,TRUE,"Лист2";#N/A,#N/A,TRUE,"Лист3"}</definedName>
    <definedName name="ыуаы" hidden="1">{#N/A,#N/A,TRUE,"Лист1";#N/A,#N/A,TRUE,"Лист2";#N/A,#N/A,TRUE,"Лист3"}</definedName>
    <definedName name="ыфса" localSheetId="5">'Таблица № 1.24'!ыфса</definedName>
    <definedName name="ыфса">[0]!ыфса</definedName>
    <definedName name="ыыыы" localSheetId="5">'Таблица № 1.24'!ыыыы</definedName>
    <definedName name="ыыыы">[0]!ыыыы</definedName>
    <definedName name="ю" localSheetId="5">'Таблица № 1.24'!ю</definedName>
    <definedName name="ю">[0]!ю</definedName>
    <definedName name="ююююююю" localSheetId="5">'Таблица № 1.24'!ююююююю</definedName>
    <definedName name="ююююююю">[0]!ююююююю</definedName>
    <definedName name="я" localSheetId="5">'Таблица № 1.24'!я</definedName>
    <definedName name="я">[0]!я</definedName>
    <definedName name="янв">#REF!</definedName>
    <definedName name="янв2">#REF!</definedName>
    <definedName name="яя" localSheetId="5">'Таблица № 1.24'!яя</definedName>
    <definedName name="яя">[0]!яя</definedName>
    <definedName name="яяя" localSheetId="5">'Таблица № 1.24'!яяя</definedName>
    <definedName name="яяя">[0]!яяя</definedName>
  </definedNames>
  <calcPr fullCalcOnLoad="1"/>
</workbook>
</file>

<file path=xl/comments5.xml><?xml version="1.0" encoding="utf-8"?>
<comments xmlns="http://schemas.openxmlformats.org/spreadsheetml/2006/main">
  <authors>
    <author>Светлана Александровна</author>
  </authors>
  <commentList>
    <comment ref="F7" authorId="0">
      <text>
        <r>
          <rPr>
            <b/>
            <sz val="8"/>
            <rFont val="Tahoma"/>
            <family val="0"/>
          </rPr>
          <t>Светлана Александровна:</t>
        </r>
        <r>
          <rPr>
            <sz val="8"/>
            <rFont val="Tahoma"/>
            <family val="0"/>
          </rPr>
          <t xml:space="preserve">
ставим руками, узнаём в РЭКе.
На 2015 год (24.04.2014г.)  в РЭКе сказали сделать расчет средней цены за 2014 год (январь-март) и поставить  в базу (2014) год, а на 2015 год брать без дефлятора, они сами его применят. Расчет средней цены делала Оля, я приложила его к таблице 1.25.</t>
        </r>
      </text>
    </comment>
    <comment ref="E37" authorId="0">
      <text>
        <r>
          <rPr>
            <b/>
            <sz val="8"/>
            <rFont val="Tahoma"/>
            <family val="0"/>
          </rPr>
          <t>Светлана Александровна:</t>
        </r>
        <r>
          <rPr>
            <sz val="8"/>
            <rFont val="Tahoma"/>
            <family val="0"/>
          </rPr>
          <t xml:space="preserve">
поставила руками, с формулой см. красный ярлык</t>
        </r>
      </text>
    </comment>
  </commentList>
</comments>
</file>

<file path=xl/comments6.xml><?xml version="1.0" encoding="utf-8"?>
<comments xmlns="http://schemas.openxmlformats.org/spreadsheetml/2006/main">
  <authors>
    <author>Светлана Александровна</author>
  </authors>
  <commentList>
    <comment ref="D9" authorId="0">
      <text>
        <r>
          <rPr>
            <b/>
            <sz val="8"/>
            <rFont val="Tahoma"/>
            <family val="0"/>
          </rPr>
          <t>Светлана Александровна:</t>
        </r>
        <r>
          <rPr>
            <sz val="8"/>
            <rFont val="Tahoma"/>
            <family val="0"/>
          </rPr>
          <t xml:space="preserve">
по экспертному РЭК на 2010 </t>
        </r>
      </text>
    </comment>
  </commentList>
</comments>
</file>

<file path=xl/sharedStrings.xml><?xml version="1.0" encoding="utf-8"?>
<sst xmlns="http://schemas.openxmlformats.org/spreadsheetml/2006/main" count="420" uniqueCount="243">
  <si>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</si>
  <si>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</si>
  <si>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</si>
  <si>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</si>
  <si>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</si>
  <si>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</si>
  <si>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</si>
  <si>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</si>
  <si>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</si>
  <si>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</si>
  <si>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</si>
  <si>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</si>
  <si>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</si>
  <si>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</si>
  <si>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</si>
  <si>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</si>
  <si>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</si>
  <si>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</si>
  <si>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</si>
  <si>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</si>
  <si>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</si>
  <si>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</si>
  <si>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</si>
  <si>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</si>
  <si>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</si>
  <si>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</si>
  <si>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</si>
  <si>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</si>
  <si>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</si>
  <si>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</si>
  <si>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</si>
  <si>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</si>
  <si>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</si>
  <si>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</si>
  <si>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</si>
  <si>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</si>
  <si>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</si>
  <si>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</si>
  <si>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</si>
  <si>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</si>
  <si>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</si>
  <si>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</si>
  <si>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</si>
  <si>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</si>
  <si>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</si>
  <si>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</si>
  <si>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</si>
  <si>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</si>
  <si>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</si>
  <si>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</si>
  <si>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</si>
  <si>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</si>
  <si>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</si>
  <si>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</si>
  <si>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</si>
  <si>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t xml:space="preserve">
3.4.</t>
  </si>
  <si>
    <t>в том числе:</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</si>
  <si>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</si>
  <si>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</si>
  <si>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</si>
  <si>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</si>
  <si>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</si>
  <si>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</si>
  <si>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</si>
  <si>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</si>
  <si>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</si>
  <si>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</si>
  <si>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</si>
  <si>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</si>
  <si>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</si>
  <si>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</si>
  <si>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</si>
  <si>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</si>
  <si>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</si>
  <si>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</si>
  <si>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</si>
  <si>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год</t>
  </si>
  <si>
    <t>(расчетный период регулирования)</t>
  </si>
  <si>
    <t>(полное и сокращенное наименование юридического лица)</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</si>
  <si>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</si>
  <si>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</si>
  <si>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</si>
  <si>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</si>
  <si>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</si>
  <si>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</si>
  <si>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</si>
  <si>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</si>
  <si>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</si>
  <si>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</si>
  <si>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</si>
  <si>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</si>
  <si>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</si>
  <si>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</si>
  <si>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</si>
  <si>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</si>
  <si>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</si>
  <si>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</si>
  <si>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</si>
  <si>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</si>
  <si>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</si>
  <si>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</si>
  <si>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</si>
  <si>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</si>
  <si>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</si>
  <si>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</si>
  <si>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</si>
  <si>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</si>
  <si>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</si>
  <si>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</si>
  <si>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</si>
  <si>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</si>
  <si>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</si>
  <si>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</si>
  <si>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</si>
  <si>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</si>
  <si>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</si>
  <si>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</si>
  <si>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</si>
  <si>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</si>
  <si>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</si>
  <si>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</si>
  <si>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</si>
  <si>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</si>
  <si>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</si>
  <si>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</si>
  <si>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</si>
  <si>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</si>
  <si>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</si>
  <si>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</si>
  <si>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 размере цен (тарифов) на услуги по передаче электрической энергии, долгосрочных параметров регулирования</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</si>
  <si>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</si>
  <si>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</si>
  <si>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</si>
  <si>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</si>
  <si>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</si>
  <si>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</si>
  <si>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</si>
  <si>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</si>
  <si>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</si>
  <si>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</si>
  <si>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</si>
  <si>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</si>
  <si>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</si>
  <si>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</si>
  <si>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</si>
  <si>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</si>
  <si>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r>
      <t xml:space="preserve">Объем полезного отпуска электроэнергии - всего </t>
    </r>
    <r>
      <rPr>
        <vertAlign val="superscript"/>
        <sz val="12"/>
        <rFont val="Times New Roman"/>
        <family val="1"/>
      </rPr>
      <t>3</t>
    </r>
  </si>
  <si>
    <r>
      <t>_____</t>
    </r>
    <r>
      <rPr>
        <vertAlign val="superscript"/>
        <sz val="12"/>
        <rFont val="Times New Roman"/>
        <family val="1"/>
      </rPr>
      <t>1</t>
    </r>
    <r>
      <rPr>
        <sz val="12"/>
        <color indexed="9"/>
        <rFont val="Times New Roman"/>
        <family val="1"/>
      </rPr>
      <t>_</t>
    </r>
    <r>
      <rPr>
        <sz val="12"/>
        <rFont val="Times New Roman"/>
        <family val="1"/>
      </rPr>
      <t>Базовый период - год, предшествующий расчетному периоду регулирования.</t>
    </r>
  </si>
  <si>
    <r>
      <t>_____</t>
    </r>
    <r>
      <rPr>
        <vertAlign val="superscript"/>
        <sz val="12"/>
        <rFont val="Times New Roman"/>
        <family val="1"/>
      </rPr>
      <t>2</t>
    </r>
    <r>
      <rPr>
        <sz val="12"/>
        <color indexed="9"/>
        <rFont val="Times New Roman"/>
        <family val="1"/>
      </rPr>
      <t>_</t>
    </r>
    <r>
      <rPr>
        <sz val="12"/>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</si>
  <si>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2"/>
        <rFont val="Times New Roman"/>
        <family val="1"/>
      </rPr>
      <t>3</t>
    </r>
    <r>
      <rPr>
        <sz val="12"/>
        <color indexed="9"/>
        <rFont val="Times New Roman"/>
        <family val="1"/>
      </rPr>
      <t>_</t>
    </r>
    <r>
      <rPr>
        <sz val="12"/>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</si>
  <si>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2"/>
        <rFont val="Times New Roman"/>
        <family val="1"/>
      </rPr>
      <t>4</t>
    </r>
    <r>
      <rPr>
        <sz val="12"/>
        <color indexed="9"/>
        <rFont val="Times New Roman"/>
        <family val="1"/>
      </rPr>
      <t>_</t>
    </r>
    <r>
      <rPr>
        <sz val="12"/>
        <rFont val="Times New Roman"/>
        <family val="1"/>
      </rPr>
      <t>Заполняются коммерческим оператором оптового рынка электрической энергии (мощности).</t>
    </r>
  </si>
  <si>
    <t>на 2016</t>
  </si>
  <si>
    <t>Муниципальное унитарное предприятие Шушенского района "Тепловые и электрические сети"</t>
  </si>
  <si>
    <t>МУП ШТЭС</t>
  </si>
  <si>
    <t>662710, Российская Федерация, Красноярский край, п.Шушенское, ул. Пионерская, 14</t>
  </si>
  <si>
    <t>Щербаков Андрей Петрович</t>
  </si>
  <si>
    <t>muptes06@mail.ru</t>
  </si>
  <si>
    <t>9 (39139) 3 19 80</t>
  </si>
  <si>
    <t>8 (39139) 3 19 80</t>
  </si>
  <si>
    <t>Фактические показатели за 2014 год</t>
  </si>
  <si>
    <t>Показатели, утвержденные на 2015 год</t>
  </si>
  <si>
    <t>Предложения 
на расчетный период регулирования 2016</t>
  </si>
  <si>
    <t>рублей на 
человека</t>
  </si>
  <si>
    <t>Показатели, утвержденные на 2015</t>
  </si>
  <si>
    <t>Предложения на расчетный период регулирования 2016 год</t>
  </si>
  <si>
    <t>СН1</t>
  </si>
  <si>
    <t>СН2</t>
  </si>
  <si>
    <t>НН</t>
  </si>
  <si>
    <t>12,17 % (приказ Минэнегро России №292 от 10.06.2013)</t>
  </si>
  <si>
    <t>16,4 % (приказ ФСТ №101-э от 30.01.2015)</t>
  </si>
  <si>
    <t>приказ Минэнерго Росии №674 от 30.09.2014</t>
  </si>
  <si>
    <t>Программа в области энергосбережения и повышения энергетической эффективности 2011-2016 г.г. утверждена директором МУП "ШТЭС" 25.04.2011 г.</t>
  </si>
  <si>
    <t>Инвестиционная программа 2012-2016 г.г. утверждена Министерством промышленности и энергетики Красноярского края 14.03.2011</t>
  </si>
  <si>
    <t>"Отраслевое тарифное соглашение в жилищно-коммунальном хозяйстве Российской Федерации на 2014-2016 годы" утверждено 01.10.2013г</t>
  </si>
  <si>
    <t>руб./МВтч</t>
  </si>
  <si>
    <t>Таблица № П.1.25</t>
  </si>
  <si>
    <t>Расчет ставки по оплате технологического расхода (потерь) электрической энергии на ее передачу по МУП ШТЭС на 2016 год</t>
  </si>
  <si>
    <t>п.п.</t>
  </si>
  <si>
    <t>Единицы измерения</t>
  </si>
  <si>
    <t>Ожидаемое 2002 год</t>
  </si>
  <si>
    <t xml:space="preserve">Ставка за электроэнергию тарифа покупки </t>
  </si>
  <si>
    <t>руб/МВтч</t>
  </si>
  <si>
    <t xml:space="preserve">2. </t>
  </si>
  <si>
    <t>Отпуск электрической энергии в сеть с учетом величины сальдо-перетока электроэнергии</t>
  </si>
  <si>
    <t>тыс.кВтч.</t>
  </si>
  <si>
    <t>ВН</t>
  </si>
  <si>
    <t>2.2.</t>
  </si>
  <si>
    <t>СН</t>
  </si>
  <si>
    <t>в т.ч. СН1</t>
  </si>
  <si>
    <t>в т.ч. СН2</t>
  </si>
  <si>
    <t>2.3.</t>
  </si>
  <si>
    <t xml:space="preserve">Потери электрической энергии </t>
  </si>
  <si>
    <t>%</t>
  </si>
  <si>
    <t>Полезный отпуск электрической энергии</t>
  </si>
  <si>
    <t>Расходы на компенсацию потерь</t>
  </si>
  <si>
    <t>тыс.руб.</t>
  </si>
  <si>
    <t>в т.ч СН1</t>
  </si>
  <si>
    <t>6.</t>
  </si>
  <si>
    <t>Ставка на оплату технологического расхода (потерь ) электрической энергии на ее передачу по сетям</t>
  </si>
  <si>
    <t>6.1.</t>
  </si>
  <si>
    <t>6.2.</t>
  </si>
  <si>
    <t>6.3.</t>
  </si>
  <si>
    <t>Таблица № П1.24.</t>
  </si>
  <si>
    <t>Расчет платы за услуги по содержанию электрических сетей
МУП ШТЭС на 2016 год</t>
  </si>
  <si>
    <t>ОПП</t>
  </si>
  <si>
    <t>% распред по РЭК 2010</t>
  </si>
  <si>
    <t>ПРОВЕРКА</t>
  </si>
  <si>
    <t>ОТКл</t>
  </si>
  <si>
    <t>Расходы, отнесенные на передачу электрической энергии (п.11 табл.П.1.18.2.)</t>
  </si>
  <si>
    <t>тыс. руб.</t>
  </si>
  <si>
    <t>Разбивка факт</t>
  </si>
  <si>
    <t>Разбивка по усл.ед.</t>
  </si>
  <si>
    <t>Расчет % распределения расходов по СРЕДНЕГОДОВОЙ СТОИМОСТИ</t>
  </si>
  <si>
    <t>2006 год</t>
  </si>
  <si>
    <t>Прибыль, отнесенная на передачу электрической энергии (п.8 табл.П.1.21.3)</t>
  </si>
  <si>
    <t>2.4.</t>
  </si>
  <si>
    <t>Рентабельность (п.2 / п.1 * 100%)</t>
  </si>
  <si>
    <t>Необходимая валовая выручка, отнесенная на передачу электрической энергии (п.1 + п.2)</t>
  </si>
  <si>
    <t>3.4.</t>
  </si>
  <si>
    <t xml:space="preserve">Среднемесячная за период                                           суммарная заявленная (расчетная) мощность потребителей в максимум нагрузки ОЭС </t>
  </si>
  <si>
    <t>МВт.мес</t>
  </si>
  <si>
    <t>Суммарная по ВН, СН и НН (п.1.1.+ п.1.2.+п.1.3. табл.П1.5.)</t>
  </si>
  <si>
    <t>Суммарная по СН и НН (п.1.2.+п.1.3. табл.П1.5.)</t>
  </si>
  <si>
    <t>В сети НН (п.1.3. табл.П1.5.)</t>
  </si>
  <si>
    <t>руб/МВт мес.</t>
  </si>
  <si>
    <t>ПРОВЕРКА ВАЛОВОЙ ВЫРУЧКИ</t>
  </si>
  <si>
    <t>2006 Рэк</t>
  </si>
  <si>
    <t>месяцев</t>
  </si>
  <si>
    <t>часов</t>
  </si>
  <si>
    <t>отклонение</t>
  </si>
  <si>
    <t>сн1</t>
  </si>
  <si>
    <t>сн2</t>
  </si>
  <si>
    <t>нн</t>
  </si>
  <si>
    <t>Экспертное на 2008 год</t>
  </si>
  <si>
    <t>По экспертному</t>
  </si>
  <si>
    <t>тариф</t>
  </si>
  <si>
    <t>мощность</t>
  </si>
  <si>
    <t>кол-во часов</t>
  </si>
  <si>
    <t>Сумма</t>
  </si>
  <si>
    <t>кол-во мес</t>
  </si>
  <si>
    <t>Экспертное на 2005 год</t>
  </si>
  <si>
    <r>
      <t xml:space="preserve">Плата за услуги на содержание электрических сетей по диапазонам напряжения в расчете на 1 МВт согласно формулам </t>
    </r>
    <r>
      <rPr>
        <sz val="10"/>
        <rFont val="Times New Roman"/>
        <family val="1"/>
      </rPr>
      <t>(31)-(33)</t>
    </r>
  </si>
  <si>
    <r>
      <t xml:space="preserve">Плата за услуги на содержание электрических сетей по диапазонам напряжения в расчете на 1 МВтч согласно формулам </t>
    </r>
    <r>
      <rPr>
        <sz val="10"/>
        <rFont val="Times New Roman"/>
        <family val="1"/>
      </rPr>
      <t>(34)-(36)</t>
    </r>
  </si>
</sst>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_-* #,##0_р_._-;\-* #,##0_р_._-;_-* &quot;-&quot;??_р_._-;_-@_-"/>
    <numFmt numFmtId="167" formatCode="0.0"/>
    <numFmt numFmtId="168" formatCode="0.0%_);\(0.0%\)"/>
    <numFmt numFmtId="169" formatCode="#,##0_);[Red]\(#,##0\)"/>
    <numFmt numFmtId="170" formatCode="###\ ##\ ##"/>
    <numFmt numFmtId="171" formatCode="0_);\(0\)"/>
    <numFmt numFmtId="172" formatCode="General_)"/>
    <numFmt numFmtId="173" formatCode="_-* #,##0&quot;đ.&quot;_-;\-* #,##0&quot;đ.&quot;_-;_-* &quot;-&quot;&quot;đ.&quot;_-;_-@_-"/>
    <numFmt numFmtId="174" formatCode="_-* #,##0.00&quot;đ.&quot;_-;\-* #,##0.00&quot;đ.&quot;_-;_-* &quot;-&quot;??&quot;đ.&quot;_-;_-@_-"/>
    <numFmt numFmtId="175" formatCode="_(* #,##0_);_(* \(#,##0\);_(* &quot;-&quot;??_);_(@_)"/>
    <numFmt numFmtId="176" formatCode="_-* #,##0_$_-;\-* #,##0_$_-;_-* &quot;-&quot;_$_-;_-@_-"/>
    <numFmt numFmtId="177" formatCode="_-* #,##0.00_$_-;\-* #,##0.00_$_-;_-* &quot;-&quot;??_$_-;_-@_-"/>
    <numFmt numFmtId="178" formatCode="&quot;$&quot;#,##0_);[Red]\(&quot;$&quot;#,##0\)"/>
    <numFmt numFmtId="179" formatCode="_-* #,##0.00&quot;$&quot;_-;\-* #,##0.00&quot;$&quot;_-;_-* &quot;-&quot;??&quot;$&quot;_-;_-@_-"/>
    <numFmt numFmtId="180" formatCode="\$#,##0\ ;\(\$#,##0\)"/>
    <numFmt numFmtId="181" formatCode="_-* #,##0_-;\-* #,##0_-;_-* &quot;-&quot;_-;_-@_-"/>
    <numFmt numFmtId="182" formatCode="_-* #,##0.00_-;\-* #,##0.00_-;_-* &quot;-&quot;??_-;_-@_-"/>
    <numFmt numFmtId="183" formatCode="_-* #,##0.00[$€-1]_-;\-* #,##0.00[$€-1]_-;_-* &quot;-&quot;??[$€-1]_-"/>
    <numFmt numFmtId="184" formatCode="[$-419]General"/>
    <numFmt numFmtId="185" formatCode="_(* #,##0_);_(* \(#,##0\);_(* &quot;-&quot;_);_(@_)"/>
    <numFmt numFmtId="186" formatCode="#,##0_);[Blue]\(#,##0\)"/>
    <numFmt numFmtId="187" formatCode="#\ ##0.000"/>
    <numFmt numFmtId="188" formatCode="_-* #,##0_đ_._-;\-* #,##0_đ_._-;_-* &quot;-&quot;_đ_._-;_-@_-"/>
    <numFmt numFmtId="189" formatCode="_-* #,##0.00_đ_._-;\-* #,##0.00_đ_._-;_-* &quot;-&quot;??_đ_._-;_-@_-"/>
    <numFmt numFmtId="190" formatCode="_(* #,##0.000_);_(* \(#,##0.000\);_(* &quot;-&quot;???_);_(@_)"/>
    <numFmt numFmtId="191" formatCode="_-&quot;Ј&quot;* #,##0_-;\-&quot;Ј&quot;* #,##0_-;_-&quot;Ј&quot;* &quot;-&quot;_-;_-@_-"/>
    <numFmt numFmtId="192" formatCode="_-&quot;Ј&quot;* #,##0.00_-;\-&quot;Ј&quot;* #,##0.00_-;_-&quot;Ј&quot;* &quot;-&quot;??_-;_-@_-"/>
    <numFmt numFmtId="193" formatCode="##,##0.000"/>
    <numFmt numFmtId="194" formatCode="_-* #,##0\ _р_._-;\-* #,##0\ _р_._-;_-* &quot;-&quot;\ _р_._-;_-@_-"/>
    <numFmt numFmtId="195" formatCode="_-* #,##0.00\ _р_._-;\-* #,##0.00\ _р_._-;_-* &quot;-&quot;??\ _р_._-;_-@_-"/>
    <numFmt numFmtId="196" formatCode="_(* #,##0.00_);_(* \(#,##0.00\);_(* &quot;-&quot;??_);_(@_)"/>
    <numFmt numFmtId="197" formatCode="_([$€]* #,##0.00_);_([$€]* \(#,##0.00\);_([$€]* &quot;-&quot;??_);_(@_)"/>
    <numFmt numFmtId="198" formatCode="#,##0.000"/>
    <numFmt numFmtId="199" formatCode="0.000"/>
    <numFmt numFmtId="200" formatCode="0.0000"/>
    <numFmt numFmtId="201" formatCode="0.0000000"/>
    <numFmt numFmtId="202" formatCode="0.000000"/>
    <numFmt numFmtId="203" formatCode="0.00000"/>
    <numFmt numFmtId="204" formatCode="#,##0.0000"/>
    <numFmt numFmtId="205" formatCode="0.000%"/>
    <numFmt numFmtId="206" formatCode="_(* #,##0.000_);_(* \(#,##0.000\);_(* &quot;-&quot;??_);_(@_)"/>
    <numFmt numFmtId="207" formatCode="_(* #,##0.0000_);_(* \(#,##0.0000\);_(* &quot;-&quot;??_);_(@_)"/>
    <numFmt numFmtId="208" formatCode="_(* #,##0.00000_);_(* \(#,##0.00000\);_(* &quot;-&quot;??_);_(@_)"/>
  </numFmts>
  <fonts count="132">
    <font>
      <sz val="10"/>
      <name val="Arial Cyr"/>
      <family val="0"/>
    </font>
    <font>
      <sz val="11"/>
      <color indexed="8"/>
      <name val="Calibri"/>
      <family val="2"/>
    </font>
    <font>
      <sz val="12"/>
      <name val="Times New Roman"/>
      <family val="1"/>
    </font>
    <font>
      <sz val="10"/>
      <name val="Times New Roman"/>
      <family val="1"/>
    </font>
    <font>
      <sz val="10"/>
      <color indexed="9"/>
      <name val="Times New Roman"/>
      <family val="1"/>
    </font>
    <font>
      <sz val="13"/>
      <name val="Times New Roman"/>
      <family val="1"/>
    </font>
    <font>
      <sz val="9"/>
      <name val="Times New Roman"/>
      <family val="1"/>
    </font>
    <font>
      <b/>
      <sz val="13"/>
      <name val="Times New Roman"/>
      <family val="1"/>
    </font>
    <font>
      <sz val="1"/>
      <name val="Times New Roman"/>
      <family val="1"/>
    </font>
    <font>
      <sz val="11"/>
      <color indexed="8"/>
      <name val="Times New Roman"/>
      <family val="1"/>
    </font>
    <font>
      <sz val="11"/>
      <name val="Times New Roman"/>
      <family val="1"/>
    </font>
    <font>
      <vertAlign val="superscript"/>
      <sz val="11"/>
      <color indexed="8"/>
      <name val="Times New Roman"/>
      <family val="1"/>
    </font>
    <font>
      <b/>
      <sz val="12"/>
      <name val="Times New Roman"/>
      <family val="1"/>
    </font>
    <font>
      <sz val="12"/>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vertAlign val="superscript"/>
      <sz val="12"/>
      <name val="Times New Roman"/>
      <family val="1"/>
    </font>
    <font>
      <i/>
      <sz val="12"/>
      <name val="Times New Roman"/>
      <family val="1"/>
    </font>
    <font>
      <sz val="10"/>
      <name val="Arial"/>
      <family val="2"/>
    </font>
    <font>
      <sz val="11"/>
      <name val="Arial Cyr"/>
      <family val="0"/>
    </font>
    <font>
      <sz val="11"/>
      <name val="Times New Roman CYR"/>
      <family val="1"/>
    </font>
    <font>
      <b/>
      <sz val="11"/>
      <name val="Times New Roman Cyr"/>
      <family val="0"/>
    </font>
    <font>
      <sz val="10"/>
      <color indexed="8"/>
      <name val="Times New Roman"/>
      <family val="1"/>
    </font>
    <font>
      <sz val="10"/>
      <name val="Times New Roman CYR"/>
      <family val="0"/>
    </font>
    <font>
      <sz val="9"/>
      <name val="Tahoma"/>
      <family val="2"/>
    </font>
    <font>
      <sz val="11"/>
      <name val="Arial"/>
      <family val="2"/>
    </font>
    <font>
      <sz val="8"/>
      <name val="Arial"/>
      <family val="2"/>
    </font>
    <font>
      <sz val="8"/>
      <color indexed="12"/>
      <name val="Arial"/>
      <family val="2"/>
    </font>
    <font>
      <sz val="10"/>
      <name val="Helv"/>
      <family val="0"/>
    </font>
    <font>
      <sz val="1"/>
      <color indexed="8"/>
      <name val="Courier"/>
      <family val="3"/>
    </font>
    <font>
      <b/>
      <sz val="1"/>
      <color indexed="8"/>
      <name val="Courier"/>
      <family val="3"/>
    </font>
    <font>
      <sz val="10"/>
      <color indexed="12"/>
      <name val="Arial"/>
      <family val="2"/>
    </font>
    <font>
      <u val="single"/>
      <sz val="10"/>
      <color indexed="12"/>
      <name val="Courier"/>
      <family val="3"/>
    </font>
    <font>
      <b/>
      <sz val="10"/>
      <name val="Arial"/>
      <family val="2"/>
    </font>
    <font>
      <sz val="11"/>
      <color indexed="16"/>
      <name val="Calibri"/>
      <family val="2"/>
    </font>
    <font>
      <b/>
      <sz val="10"/>
      <color indexed="9"/>
      <name val="Arial"/>
      <family val="2"/>
    </font>
    <font>
      <sz val="10"/>
      <color indexed="24"/>
      <name val="Arial"/>
      <family val="2"/>
    </font>
    <font>
      <b/>
      <sz val="10"/>
      <color indexed="12"/>
      <name val="Arial Cyr"/>
      <family val="2"/>
    </font>
    <font>
      <sz val="10"/>
      <name val="MS Sans Serif"/>
      <family val="2"/>
    </font>
    <font>
      <sz val="10"/>
      <name val="NTHarmonica"/>
      <family val="0"/>
    </font>
    <font>
      <sz val="8"/>
      <name val="Arial Cyr"/>
      <family val="0"/>
    </font>
    <font>
      <u val="single"/>
      <sz val="8"/>
      <color indexed="12"/>
      <name val="Arial Cyr"/>
      <family val="0"/>
    </font>
    <font>
      <sz val="14"/>
      <name val="Times New Roman"/>
      <family val="1"/>
    </font>
    <font>
      <sz val="10"/>
      <color indexed="8"/>
      <name val="Arial Cyr"/>
      <family val="0"/>
    </font>
    <font>
      <b/>
      <sz val="10"/>
      <color indexed="18"/>
      <name val="Arial Cyr"/>
      <family val="0"/>
    </font>
    <font>
      <b/>
      <sz val="18"/>
      <name val="Arial"/>
      <family val="2"/>
    </font>
    <font>
      <b/>
      <sz val="12"/>
      <color indexed="24"/>
      <name val="Arial"/>
      <family val="2"/>
    </font>
    <font>
      <b/>
      <sz val="11"/>
      <color indexed="62"/>
      <name val="Calibri"/>
      <family val="2"/>
    </font>
    <font>
      <b/>
      <sz val="8"/>
      <name val="Arial Cyr"/>
      <family val="0"/>
    </font>
    <font>
      <sz val="10"/>
      <name val="Courier"/>
      <family val="3"/>
    </font>
    <font>
      <u val="single"/>
      <sz val="10"/>
      <color indexed="36"/>
      <name val="Courier"/>
      <family val="3"/>
    </font>
    <font>
      <sz val="11"/>
      <color indexed="48"/>
      <name val="Calibri"/>
      <family val="2"/>
    </font>
    <font>
      <sz val="8"/>
      <color indexed="9"/>
      <name val="MS Sans Serif"/>
      <family val="2"/>
    </font>
    <font>
      <sz val="11"/>
      <color indexed="53"/>
      <name val="Calibri"/>
      <family val="2"/>
    </font>
    <font>
      <sz val="10"/>
      <name val="Courier Cyr"/>
      <family val="2"/>
    </font>
    <font>
      <b/>
      <sz val="10"/>
      <name val="Arial Cyr"/>
      <family val="2"/>
    </font>
    <font>
      <sz val="8"/>
      <name val="Helv"/>
      <family val="0"/>
    </font>
    <font>
      <b/>
      <sz val="14"/>
      <name val="Arial"/>
      <family val="2"/>
    </font>
    <font>
      <b/>
      <i/>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b/>
      <sz val="8"/>
      <color indexed="9"/>
      <name val="Arial Cyr"/>
      <family val="0"/>
    </font>
    <font>
      <b/>
      <i/>
      <sz val="10"/>
      <color indexed="9"/>
      <name val="Arial"/>
      <family val="2"/>
    </font>
    <font>
      <sz val="10"/>
      <color indexed="10"/>
      <name val="Arial Cyr"/>
      <family val="2"/>
    </font>
    <font>
      <b/>
      <sz val="14"/>
      <name val="Franklin Gothic Medium"/>
      <family val="2"/>
    </font>
    <font>
      <b/>
      <sz val="9"/>
      <name val="Tahoma"/>
      <family val="2"/>
    </font>
    <font>
      <b/>
      <sz val="14"/>
      <name val="Arial Cyr"/>
      <family val="2"/>
    </font>
    <font>
      <b/>
      <sz val="9"/>
      <name val="Arial"/>
      <family val="2"/>
    </font>
    <font>
      <b/>
      <sz val="11"/>
      <name val="Arial"/>
      <family val="2"/>
    </font>
    <font>
      <sz val="12"/>
      <name val="Arial"/>
      <family val="2"/>
    </font>
    <font>
      <b/>
      <sz val="12"/>
      <name val="Arial"/>
      <family val="2"/>
    </font>
    <font>
      <sz val="12"/>
      <color indexed="24"/>
      <name val="Arial"/>
      <family val="2"/>
    </font>
    <font>
      <sz val="11"/>
      <name val="Times New Roman Cyr"/>
      <family val="0"/>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7"/>
      <name val="Arial Cyr"/>
      <family val="2"/>
    </font>
    <font>
      <sz val="8"/>
      <color indexed="8"/>
      <name val="Arial"/>
      <family val="2"/>
    </font>
    <font>
      <sz val="10"/>
      <name val="Courier New Cyr"/>
      <family val="0"/>
    </font>
    <font>
      <sz val="9"/>
      <color indexed="63"/>
      <name val="Arial"/>
      <family val="2"/>
    </font>
    <font>
      <sz val="11"/>
      <color indexed="10"/>
      <name val="Times New Roman"/>
      <family val="1"/>
    </font>
    <font>
      <sz val="12"/>
      <color indexed="8"/>
      <name val="Times New Roman"/>
      <family val="1"/>
    </font>
    <font>
      <b/>
      <sz val="18"/>
      <color indexed="24"/>
      <name val="Arial"/>
      <family val="2"/>
    </font>
    <font>
      <u val="single"/>
      <sz val="10"/>
      <color indexed="36"/>
      <name val="Times New Roman Cyr"/>
      <family val="0"/>
    </font>
    <font>
      <sz val="8"/>
      <name val="Times New Roman Cyr"/>
      <family val="0"/>
    </font>
    <font>
      <b/>
      <sz val="12"/>
      <name val="Times New Roman Cyr"/>
      <family val="1"/>
    </font>
    <font>
      <sz val="10"/>
      <color indexed="10"/>
      <name val="Times New Roman"/>
      <family val="1"/>
    </font>
    <font>
      <b/>
      <sz val="10"/>
      <color indexed="10"/>
      <name val="Times New Roman Cyr"/>
      <family val="1"/>
    </font>
    <font>
      <b/>
      <sz val="10"/>
      <name val="Times New Roman Cyr"/>
      <family val="1"/>
    </font>
    <font>
      <b/>
      <sz val="10"/>
      <color indexed="12"/>
      <name val="Times New Roman Cyr"/>
      <family val="1"/>
    </font>
    <font>
      <sz val="10"/>
      <color indexed="12"/>
      <name val="Times New Roman Cyr"/>
      <family val="1"/>
    </font>
    <font>
      <sz val="10"/>
      <color indexed="9"/>
      <name val="Times New Roman Cyr"/>
      <family val="1"/>
    </font>
    <font>
      <sz val="12"/>
      <name val="Times New Roman Cyr"/>
      <family val="1"/>
    </font>
    <font>
      <b/>
      <sz val="8"/>
      <name val="Tahoma"/>
      <family val="0"/>
    </font>
    <font>
      <sz val="8"/>
      <name val="Tahoma"/>
      <family val="0"/>
    </font>
    <font>
      <b/>
      <sz val="14"/>
      <name val="Times New Roman Cyr"/>
      <family val="1"/>
    </font>
    <font>
      <sz val="10"/>
      <color indexed="60"/>
      <name val="Times New Roman Cyr"/>
      <family val="1"/>
    </font>
    <font>
      <sz val="10"/>
      <color indexed="10"/>
      <name val="Times New Roman Cyr"/>
      <family val="1"/>
    </font>
    <font>
      <b/>
      <sz val="10"/>
      <name val="Times New Roman"/>
      <family val="1"/>
    </font>
  </fonts>
  <fills count="62">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62"/>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7"/>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65"/>
        <bgColor indexed="64"/>
      </patternFill>
    </fill>
    <fill>
      <patternFill patternType="solid">
        <fgColor indexed="41"/>
        <bgColor indexed="64"/>
      </patternFill>
    </fill>
    <fill>
      <patternFill patternType="solid">
        <fgColor indexed="41"/>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s>
  <borders count="46">
    <border>
      <left/>
      <right/>
      <top/>
      <bottom/>
      <diagonal/>
    </border>
    <border>
      <left/>
      <right/>
      <top style="thin"/>
      <bottom style="double"/>
    </border>
    <border>
      <left style="thin"/>
      <right style="thin"/>
      <top style="medium"/>
      <bottom style="medium"/>
    </border>
    <border>
      <left style="hair"/>
      <right/>
      <top style="hair"/>
      <bottom style="hair">
        <color indexed="9"/>
      </bottom>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24"/>
      </bottom>
    </border>
    <border>
      <left/>
      <right/>
      <top/>
      <bottom style="medium">
        <color indexed="30"/>
      </bottom>
    </border>
    <border>
      <left style="thin"/>
      <right style="thin"/>
      <top style="hair"/>
      <bottom style="hair"/>
    </border>
    <border>
      <left/>
      <right/>
      <top/>
      <bottom style="double">
        <color indexed="5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style="thin">
        <color indexed="51"/>
      </left>
      <right style="thin">
        <color indexed="51"/>
      </right>
      <top/>
      <bottom/>
    </border>
    <border>
      <left style="dashed"/>
      <right style="dashed"/>
      <top style="dashed"/>
      <bottom style="dashed"/>
    </border>
    <border>
      <left/>
      <right/>
      <top style="double"/>
      <bottom/>
    </border>
    <border>
      <left/>
      <right/>
      <top style="thin">
        <color indexed="62"/>
      </top>
      <bottom style="double">
        <color indexed="62"/>
      </bottom>
    </border>
    <border>
      <left style="medium"/>
      <right style="medium"/>
      <top style="medium"/>
      <bottom style="mediu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border>
    <border>
      <left>
        <color indexed="63"/>
      </left>
      <right>
        <color indexed="63"/>
      </right>
      <top style="thin">
        <color indexed="62"/>
      </top>
      <bottom style="double">
        <color indexed="62"/>
      </bottom>
    </border>
    <border>
      <left/>
      <right style="thin"/>
      <top/>
      <bottom/>
    </border>
    <border>
      <left>
        <color indexed="63"/>
      </left>
      <right>
        <color indexed="63"/>
      </right>
      <top>
        <color indexed="63"/>
      </top>
      <bottom style="double">
        <color indexed="52"/>
      </bottom>
    </border>
    <border>
      <left style="medium"/>
      <right style="thin"/>
      <top style="medium"/>
      <bottom style="thin"/>
    </border>
    <border>
      <left style="thin"/>
      <right style="medium"/>
      <top style="medium"/>
      <bottom style="thin"/>
    </border>
    <border>
      <left/>
      <right style="thin"/>
      <top style="thin"/>
      <bottom style="thin"/>
    </border>
    <border>
      <left/>
      <right/>
      <top/>
      <bottom style="thin"/>
    </border>
    <border>
      <left style="thin"/>
      <right>
        <color indexed="63"/>
      </right>
      <top style="thin"/>
      <bottom style="thin"/>
    </border>
    <border>
      <left style="thin"/>
      <right style="thin"/>
      <top>
        <color indexed="63"/>
      </top>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thin"/>
      <right style="thin"/>
      <top style="thin"/>
      <bottom>
        <color indexed="63"/>
      </bottom>
    </border>
    <border>
      <left>
        <color indexed="63"/>
      </left>
      <right>
        <color indexed="63"/>
      </right>
      <top>
        <color indexed="63"/>
      </top>
      <bottom style="medium"/>
    </border>
  </borders>
  <cellStyleXfs count="13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41" fillId="0" borderId="0">
      <alignment vertical="top"/>
      <protection/>
    </xf>
    <xf numFmtId="165" fontId="42" fillId="0" borderId="0">
      <alignment vertical="top"/>
      <protection/>
    </xf>
    <xf numFmtId="168" fontId="42" fillId="2" borderId="0">
      <alignment vertical="top"/>
      <protection/>
    </xf>
    <xf numFmtId="165" fontId="42" fillId="3" borderId="0">
      <alignment vertical="top"/>
      <protection/>
    </xf>
    <xf numFmtId="0" fontId="43" fillId="0" borderId="0">
      <alignment/>
      <protection/>
    </xf>
    <xf numFmtId="169" fontId="41" fillId="0" borderId="0">
      <alignment vertical="top"/>
      <protection/>
    </xf>
    <xf numFmtId="169" fontId="41" fillId="0" borderId="0">
      <alignment vertical="top"/>
      <protection/>
    </xf>
    <xf numFmtId="0" fontId="33" fillId="0" borderId="0">
      <alignment/>
      <protection/>
    </xf>
    <xf numFmtId="0" fontId="33" fillId="0" borderId="0">
      <alignment/>
      <protection/>
    </xf>
    <xf numFmtId="0" fontId="33" fillId="0" borderId="0">
      <alignment/>
      <protection/>
    </xf>
    <xf numFmtId="0" fontId="43" fillId="0" borderId="0">
      <alignment/>
      <protection/>
    </xf>
    <xf numFmtId="0" fontId="43" fillId="0" borderId="0">
      <alignment/>
      <protection/>
    </xf>
    <xf numFmtId="0" fontId="4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169" fontId="41" fillId="0" borderId="0">
      <alignment vertical="top"/>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169" fontId="41" fillId="0" borderId="0">
      <alignment vertical="top"/>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169" fontId="41" fillId="0" borderId="0">
      <alignment vertical="top"/>
      <protection/>
    </xf>
    <xf numFmtId="169" fontId="41" fillId="0" borderId="0">
      <alignment vertical="top"/>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4" fillId="0" borderId="1">
      <alignment/>
      <protection locked="0"/>
    </xf>
    <xf numFmtId="44" fontId="44" fillId="0" borderId="0">
      <alignment/>
      <protection locked="0"/>
    </xf>
    <xf numFmtId="44" fontId="44" fillId="0" borderId="0">
      <alignment/>
      <protection locked="0"/>
    </xf>
    <xf numFmtId="44" fontId="44" fillId="0" borderId="0">
      <alignment/>
      <protection locked="0"/>
    </xf>
    <xf numFmtId="0" fontId="45" fillId="0" borderId="0">
      <alignment/>
      <protection locked="0"/>
    </xf>
    <xf numFmtId="0" fontId="45" fillId="0" borderId="0">
      <alignment/>
      <protection locked="0"/>
    </xf>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1"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1"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1"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1"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1"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1"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1"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1"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1"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1"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14"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14"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14"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14"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14"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1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4" fillId="2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32"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4" fillId="19"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33" borderId="0" applyNumberFormat="0" applyBorder="0" applyAlignment="0" applyProtection="0"/>
    <xf numFmtId="0" fontId="1" fillId="34" borderId="0" applyNumberFormat="0" applyBorder="0" applyAlignment="0" applyProtection="0"/>
    <xf numFmtId="0" fontId="1" fillId="2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170" fontId="46" fillId="37" borderId="0">
      <alignment horizontal="center" vertical="center"/>
      <protection/>
    </xf>
    <xf numFmtId="171" fontId="40" fillId="0" borderId="2" applyFont="0" applyFill="0">
      <alignment horizontal="right" vertical="center"/>
      <protection locked="0"/>
    </xf>
    <xf numFmtId="0" fontId="47" fillId="0" borderId="0" applyNumberFormat="0" applyFill="0" applyBorder="0" applyAlignment="0" applyProtection="0"/>
    <xf numFmtId="172" fontId="0" fillId="0" borderId="3">
      <alignment/>
      <protection locked="0"/>
    </xf>
    <xf numFmtId="173" fontId="0" fillId="0" borderId="0" applyFont="0" applyFill="0" applyBorder="0" applyAlignment="0" applyProtection="0"/>
    <xf numFmtId="174" fontId="0" fillId="0" borderId="0" applyFont="0" applyFill="0" applyBorder="0" applyAlignment="0" applyProtection="0"/>
    <xf numFmtId="171" fontId="40" fillId="0" borderId="0" applyFont="0" applyBorder="0" applyProtection="0">
      <alignment vertical="center"/>
    </xf>
    <xf numFmtId="170" fontId="33" fillId="0" borderId="0" applyNumberFormat="0" applyFont="0" applyAlignment="0">
      <protection/>
    </xf>
    <xf numFmtId="39" fontId="48" fillId="2" borderId="0" applyNumberFormat="0" applyBorder="0">
      <alignment vertical="center"/>
      <protection/>
    </xf>
    <xf numFmtId="0" fontId="49" fillId="2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0" fillId="0" borderId="0">
      <alignment horizontal="left"/>
      <protection/>
    </xf>
    <xf numFmtId="175" fontId="48" fillId="38" borderId="4">
      <alignment vertical="center"/>
      <protection/>
    </xf>
    <xf numFmtId="175" fontId="48" fillId="39" borderId="4">
      <alignment vertical="center"/>
      <protection/>
    </xf>
    <xf numFmtId="0" fontId="17" fillId="2" borderId="5" applyNumberFormat="0" applyAlignment="0" applyProtection="0"/>
    <xf numFmtId="0" fontId="17" fillId="2" borderId="5" applyNumberFormat="0" applyAlignment="0" applyProtection="0"/>
    <xf numFmtId="0" fontId="17" fillId="2" borderId="5" applyNumberFormat="0" applyAlignment="0" applyProtection="0"/>
    <xf numFmtId="0" fontId="17" fillId="2" borderId="5" applyNumberFormat="0" applyAlignment="0" applyProtection="0"/>
    <xf numFmtId="0" fontId="17" fillId="2" borderId="5" applyNumberFormat="0" applyAlignment="0" applyProtection="0"/>
    <xf numFmtId="0" fontId="17" fillId="2" borderId="5" applyNumberFormat="0" applyAlignment="0" applyProtection="0"/>
    <xf numFmtId="0" fontId="17" fillId="2" borderId="5" applyNumberFormat="0" applyAlignment="0" applyProtection="0"/>
    <xf numFmtId="37" fontId="50" fillId="26" borderId="4">
      <alignment horizontal="center" vertical="center"/>
      <protection/>
    </xf>
    <xf numFmtId="0" fontId="23" fillId="25" borderId="6" applyNumberFormat="0" applyAlignment="0" applyProtection="0"/>
    <xf numFmtId="0" fontId="23" fillId="40" borderId="6" applyNumberFormat="0" applyAlignment="0" applyProtection="0"/>
    <xf numFmtId="0" fontId="23" fillId="40" borderId="6" applyNumberFormat="0" applyAlignment="0" applyProtection="0"/>
    <xf numFmtId="0" fontId="23" fillId="40" borderId="6" applyNumberFormat="0" applyAlignment="0" applyProtection="0"/>
    <xf numFmtId="0" fontId="23" fillId="40" borderId="6" applyNumberFormat="0" applyAlignment="0" applyProtection="0"/>
    <xf numFmtId="0" fontId="23" fillId="40" borderId="6" applyNumberFormat="0" applyAlignment="0" applyProtection="0"/>
    <xf numFmtId="0" fontId="23" fillId="40" borderId="6" applyNumberFormat="0" applyAlignment="0" applyProtection="0"/>
    <xf numFmtId="0" fontId="23" fillId="40" borderId="6" applyNumberFormat="0" applyAlignment="0" applyProtection="0"/>
    <xf numFmtId="176" fontId="33" fillId="0" borderId="0" applyFont="0" applyFill="0" applyBorder="0" applyAlignment="0" applyProtection="0"/>
    <xf numFmtId="177" fontId="33" fillId="0" borderId="0" applyFont="0" applyFill="0" applyBorder="0" applyAlignment="0" applyProtection="0"/>
    <xf numFmtId="3" fontId="51" fillId="0" borderId="0" applyFont="0" applyFill="0" applyBorder="0" applyAlignment="0" applyProtection="0"/>
    <xf numFmtId="172" fontId="52" fillId="7" borderId="3">
      <alignment/>
      <protection/>
    </xf>
    <xf numFmtId="178" fontId="53" fillId="0" borderId="0" applyFont="0" applyFill="0" applyBorder="0" applyAlignment="0" applyProtection="0"/>
    <xf numFmtId="178" fontId="53" fillId="0" borderId="0" applyFont="0" applyFill="0" applyBorder="0" applyAlignment="0" applyProtection="0"/>
    <xf numFmtId="178" fontId="53" fillId="0" borderId="0" applyFont="0" applyFill="0" applyBorder="0" applyAlignment="0" applyProtection="0"/>
    <xf numFmtId="178" fontId="53" fillId="0" borderId="0" applyFont="0" applyFill="0" applyBorder="0" applyAlignment="0" applyProtection="0"/>
    <xf numFmtId="179" fontId="33" fillId="0" borderId="0" applyFont="0" applyFill="0" applyBorder="0" applyAlignment="0" applyProtection="0"/>
    <xf numFmtId="180" fontId="51" fillId="0" borderId="0" applyFont="0" applyFill="0" applyBorder="0" applyAlignment="0" applyProtection="0"/>
    <xf numFmtId="0" fontId="33" fillId="0" borderId="0">
      <alignment/>
      <protection/>
    </xf>
    <xf numFmtId="14" fontId="54" fillId="0" borderId="0" applyFont="0" applyBorder="0">
      <alignment vertical="top"/>
      <protection/>
    </xf>
    <xf numFmtId="14" fontId="55" fillId="0" borderId="0">
      <alignment vertical="top"/>
      <protection/>
    </xf>
    <xf numFmtId="181" fontId="33" fillId="0" borderId="0" applyFont="0" applyFill="0" applyBorder="0" applyAlignment="0" applyProtection="0"/>
    <xf numFmtId="182" fontId="33" fillId="0" borderId="0" applyFont="0" applyFill="0" applyBorder="0" applyAlignment="0" applyProtection="0"/>
    <xf numFmtId="169" fontId="56" fillId="0" borderId="0">
      <alignment vertical="top"/>
      <protection/>
    </xf>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183" fontId="57"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84" fontId="58" fillId="0" borderId="0" applyBorder="0" applyProtection="0">
      <alignment/>
    </xf>
    <xf numFmtId="0" fontId="27" fillId="0" borderId="0" applyNumberFormat="0" applyFill="0" applyBorder="0" applyAlignment="0" applyProtection="0"/>
    <xf numFmtId="2" fontId="51" fillId="0" borderId="0" applyFont="0" applyFill="0" applyBorder="0" applyAlignment="0" applyProtection="0"/>
    <xf numFmtId="0" fontId="33" fillId="0" borderId="0" applyNumberFormat="0" applyFont="0">
      <alignment wrapText="1"/>
      <protection/>
    </xf>
    <xf numFmtId="185" fontId="0" fillId="11" borderId="4" applyBorder="0">
      <alignment horizontal="center" vertical="center"/>
      <protection/>
    </xf>
    <xf numFmtId="0" fontId="30" fillId="44"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59" fillId="0" borderId="0">
      <alignment vertical="top"/>
      <protection/>
    </xf>
    <xf numFmtId="0" fontId="60" fillId="0" borderId="0" applyNumberFormat="0" applyFill="0" applyBorder="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15" fillId="0" borderId="0" applyNumberFormat="0" applyFill="0" applyBorder="0" applyAlignment="0" applyProtection="0"/>
    <xf numFmtId="0" fontId="61" fillId="0" borderId="0" applyNumberFormat="0" applyFill="0" applyBorder="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62" fillId="0" borderId="9"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6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9" fontId="63" fillId="0" borderId="0">
      <alignment vertical="top"/>
      <protection/>
    </xf>
    <xf numFmtId="0" fontId="48" fillId="45" borderId="4">
      <alignment horizontal="center" vertical="center" wrapText="1"/>
      <protection locked="0"/>
    </xf>
    <xf numFmtId="172" fontId="64" fillId="0" borderId="0">
      <alignment/>
      <protection/>
    </xf>
    <xf numFmtId="0" fontId="65" fillId="0" borderId="0" applyNumberFormat="0" applyFill="0" applyBorder="0" applyAlignment="0" applyProtection="0"/>
    <xf numFmtId="0" fontId="66" fillId="35" borderId="5" applyNumberFormat="0" applyAlignment="0" applyProtection="0"/>
    <xf numFmtId="0" fontId="15" fillId="8" borderId="5" applyNumberFormat="0" applyAlignment="0" applyProtection="0"/>
    <xf numFmtId="0" fontId="15" fillId="8" borderId="5" applyNumberFormat="0" applyAlignment="0" applyProtection="0"/>
    <xf numFmtId="0" fontId="15" fillId="8" borderId="5" applyNumberFormat="0" applyAlignment="0" applyProtection="0"/>
    <xf numFmtId="0" fontId="15" fillId="8" borderId="5" applyNumberFormat="0" applyAlignment="0" applyProtection="0"/>
    <xf numFmtId="0" fontId="15" fillId="8" borderId="5" applyNumberFormat="0" applyAlignment="0" applyProtection="0"/>
    <xf numFmtId="0" fontId="15" fillId="8" borderId="5" applyNumberFormat="0" applyAlignment="0" applyProtection="0"/>
    <xf numFmtId="0" fontId="15" fillId="8" borderId="5" applyNumberFormat="0" applyAlignment="0" applyProtection="0"/>
    <xf numFmtId="169" fontId="42" fillId="0" borderId="0">
      <alignment vertical="top"/>
      <protection/>
    </xf>
    <xf numFmtId="169" fontId="42" fillId="2" borderId="0">
      <alignment vertical="top"/>
      <protection/>
    </xf>
    <xf numFmtId="186" fontId="42" fillId="3" borderId="0">
      <alignment vertical="top"/>
      <protection/>
    </xf>
    <xf numFmtId="175" fontId="33" fillId="46" borderId="4">
      <alignment vertical="center"/>
      <protection/>
    </xf>
    <xf numFmtId="170" fontId="67" fillId="47" borderId="11" applyBorder="0" applyAlignment="0">
      <protection/>
    </xf>
    <xf numFmtId="0" fontId="68" fillId="0" borderId="12"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187" fontId="69" fillId="0" borderId="0" applyProtection="0">
      <alignment horizontal="justify" vertical="top"/>
    </xf>
    <xf numFmtId="0" fontId="25" fillId="35"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70" fillId="2" borderId="4" applyFont="0" applyBorder="0" applyAlignment="0">
      <protection/>
    </xf>
    <xf numFmtId="0" fontId="0" fillId="0" borderId="0">
      <alignment/>
      <protection/>
    </xf>
    <xf numFmtId="0" fontId="71" fillId="0" borderId="0">
      <alignment/>
      <protection/>
    </xf>
    <xf numFmtId="0" fontId="33" fillId="34" borderId="14" applyNumberFormat="0" applyFont="0" applyAlignment="0" applyProtection="0"/>
    <xf numFmtId="0" fontId="1" fillId="49" borderId="14" applyNumberFormat="0" applyFont="0" applyAlignment="0" applyProtection="0"/>
    <xf numFmtId="0" fontId="1" fillId="49" borderId="14" applyNumberFormat="0" applyFont="0" applyAlignment="0" applyProtection="0"/>
    <xf numFmtId="0" fontId="1" fillId="49" borderId="14" applyNumberFormat="0" applyFont="0" applyAlignment="0" applyProtection="0"/>
    <xf numFmtId="0" fontId="1" fillId="49" borderId="14" applyNumberFormat="0" applyFont="0" applyAlignment="0" applyProtection="0"/>
    <xf numFmtId="0" fontId="1" fillId="49" borderId="14" applyNumberFormat="0" applyFont="0" applyAlignment="0" applyProtection="0"/>
    <xf numFmtId="0" fontId="1" fillId="49" borderId="14" applyNumberFormat="0" applyFont="0" applyAlignment="0" applyProtection="0"/>
    <xf numFmtId="0" fontId="1" fillId="49" borderId="14" applyNumberFormat="0" applyFont="0" applyAlignment="0" applyProtection="0"/>
    <xf numFmtId="188" fontId="0" fillId="0" borderId="0" applyFont="0" applyFill="0" applyBorder="0" applyAlignment="0" applyProtection="0"/>
    <xf numFmtId="189" fontId="0" fillId="0" borderId="0" applyFont="0" applyFill="0" applyBorder="0" applyAlignment="0" applyProtection="0"/>
    <xf numFmtId="0" fontId="16" fillId="50" borderId="15" applyNumberFormat="0" applyAlignment="0" applyProtection="0"/>
    <xf numFmtId="0" fontId="16" fillId="2" borderId="15" applyNumberFormat="0" applyAlignment="0" applyProtection="0"/>
    <xf numFmtId="0" fontId="16" fillId="2" borderId="15" applyNumberFormat="0" applyAlignment="0" applyProtection="0"/>
    <xf numFmtId="0" fontId="16" fillId="2" borderId="15" applyNumberFormat="0" applyAlignment="0" applyProtection="0"/>
    <xf numFmtId="0" fontId="16" fillId="2" borderId="15" applyNumberFormat="0" applyAlignment="0" applyProtection="0"/>
    <xf numFmtId="0" fontId="16" fillId="2" borderId="15" applyNumberFormat="0" applyAlignment="0" applyProtection="0"/>
    <xf numFmtId="0" fontId="16" fillId="2" borderId="15" applyNumberFormat="0" applyAlignment="0" applyProtection="0"/>
    <xf numFmtId="0" fontId="16" fillId="2" borderId="15" applyNumberFormat="0" applyAlignment="0" applyProtection="0"/>
    <xf numFmtId="0" fontId="72" fillId="2" borderId="0">
      <alignment vertical="center"/>
      <protection/>
    </xf>
    <xf numFmtId="0" fontId="71" fillId="0" borderId="0" applyNumberFormat="0">
      <alignment horizontal="left"/>
      <protection/>
    </xf>
    <xf numFmtId="175" fontId="73" fillId="46" borderId="4">
      <alignment horizontal="center" vertical="center" wrapText="1"/>
      <protection locked="0"/>
    </xf>
    <xf numFmtId="0" fontId="33" fillId="0" borderId="0">
      <alignment vertical="center"/>
      <protection/>
    </xf>
    <xf numFmtId="0" fontId="74" fillId="51" borderId="0">
      <alignment horizontal="left" vertical="top"/>
      <protection/>
    </xf>
    <xf numFmtId="0" fontId="110" fillId="2" borderId="0">
      <alignment horizontal="center" vertical="center"/>
      <protection/>
    </xf>
    <xf numFmtId="4" fontId="74" fillId="48" borderId="15" applyNumberFormat="0" applyProtection="0">
      <alignment vertical="center"/>
    </xf>
    <xf numFmtId="4" fontId="75" fillId="48" borderId="15" applyNumberFormat="0" applyProtection="0">
      <alignment vertical="center"/>
    </xf>
    <xf numFmtId="4" fontId="74" fillId="48" borderId="15" applyNumberFormat="0" applyProtection="0">
      <alignment horizontal="left" vertical="center" indent="1"/>
    </xf>
    <xf numFmtId="4" fontId="74" fillId="48" borderId="15" applyNumberFormat="0" applyProtection="0">
      <alignment horizontal="left" vertical="center" indent="1"/>
    </xf>
    <xf numFmtId="0" fontId="33" fillId="4" borderId="15" applyNumberFormat="0" applyProtection="0">
      <alignment horizontal="left" vertical="center" indent="1"/>
    </xf>
    <xf numFmtId="4" fontId="74" fillId="5" borderId="15" applyNumberFormat="0" applyProtection="0">
      <alignment horizontal="right" vertical="center"/>
    </xf>
    <xf numFmtId="4" fontId="74" fillId="10" borderId="15" applyNumberFormat="0" applyProtection="0">
      <alignment horizontal="right" vertical="center"/>
    </xf>
    <xf numFmtId="4" fontId="74" fillId="26" borderId="15" applyNumberFormat="0" applyProtection="0">
      <alignment horizontal="right" vertical="center"/>
    </xf>
    <xf numFmtId="4" fontId="74" fillId="12" borderId="15" applyNumberFormat="0" applyProtection="0">
      <alignment horizontal="right" vertical="center"/>
    </xf>
    <xf numFmtId="4" fontId="74" fillId="16" borderId="15" applyNumberFormat="0" applyProtection="0">
      <alignment horizontal="right" vertical="center"/>
    </xf>
    <xf numFmtId="4" fontId="74" fillId="36" borderId="15" applyNumberFormat="0" applyProtection="0">
      <alignment horizontal="right" vertical="center"/>
    </xf>
    <xf numFmtId="4" fontId="74" fillId="30" borderId="15" applyNumberFormat="0" applyProtection="0">
      <alignment horizontal="right" vertical="center"/>
    </xf>
    <xf numFmtId="4" fontId="74" fillId="52" borderId="15" applyNumberFormat="0" applyProtection="0">
      <alignment horizontal="right" vertical="center"/>
    </xf>
    <xf numFmtId="4" fontId="74" fillId="11" borderId="15" applyNumberFormat="0" applyProtection="0">
      <alignment horizontal="right" vertical="center"/>
    </xf>
    <xf numFmtId="4" fontId="76" fillId="53" borderId="15" applyNumberFormat="0" applyProtection="0">
      <alignment horizontal="left" vertical="center" indent="1"/>
    </xf>
    <xf numFmtId="4" fontId="74" fillId="54" borderId="16" applyNumberFormat="0" applyProtection="0">
      <alignment horizontal="left" vertical="center" indent="1"/>
    </xf>
    <xf numFmtId="4" fontId="77" fillId="55" borderId="0" applyNumberFormat="0" applyProtection="0">
      <alignment horizontal="left" vertical="center" indent="1"/>
    </xf>
    <xf numFmtId="0" fontId="33" fillId="4" borderId="15" applyNumberFormat="0" applyProtection="0">
      <alignment horizontal="left" vertical="center" indent="1"/>
    </xf>
    <xf numFmtId="4" fontId="74" fillId="54" borderId="15" applyNumberFormat="0" applyProtection="0">
      <alignment horizontal="left" vertical="center" indent="1"/>
    </xf>
    <xf numFmtId="4" fontId="74" fillId="47" borderId="15" applyNumberFormat="0" applyProtection="0">
      <alignment horizontal="left" vertical="center" indent="1"/>
    </xf>
    <xf numFmtId="0" fontId="33" fillId="47" borderId="15" applyNumberFormat="0" applyProtection="0">
      <alignment horizontal="left" vertical="center" indent="1"/>
    </xf>
    <xf numFmtId="0" fontId="33" fillId="47" borderId="15" applyNumberFormat="0" applyProtection="0">
      <alignment horizontal="left" vertical="center" indent="1"/>
    </xf>
    <xf numFmtId="0" fontId="33" fillId="40" borderId="15" applyNumberFormat="0" applyProtection="0">
      <alignment horizontal="left" vertical="center" indent="1"/>
    </xf>
    <xf numFmtId="0" fontId="33" fillId="40" borderId="15" applyNumberFormat="0" applyProtection="0">
      <alignment horizontal="left" vertical="center" indent="1"/>
    </xf>
    <xf numFmtId="0" fontId="33" fillId="2" borderId="15" applyNumberFormat="0" applyProtection="0">
      <alignment horizontal="left" vertical="center" indent="1"/>
    </xf>
    <xf numFmtId="0" fontId="33" fillId="2" borderId="15" applyNumberFormat="0" applyProtection="0">
      <alignment horizontal="left" vertical="center" indent="1"/>
    </xf>
    <xf numFmtId="0" fontId="33" fillId="4" borderId="15" applyNumberFormat="0" applyProtection="0">
      <alignment horizontal="left" vertical="center" indent="1"/>
    </xf>
    <xf numFmtId="0" fontId="33" fillId="4" borderId="15" applyNumberFormat="0" applyProtection="0">
      <alignment horizontal="left" vertical="center" indent="1"/>
    </xf>
    <xf numFmtId="0" fontId="0" fillId="0" borderId="0">
      <alignment/>
      <protection/>
    </xf>
    <xf numFmtId="0" fontId="0" fillId="0" borderId="0">
      <alignment/>
      <protection/>
    </xf>
    <xf numFmtId="0" fontId="0" fillId="0" borderId="0">
      <alignment/>
      <protection/>
    </xf>
    <xf numFmtId="4" fontId="74" fillId="49" borderId="15" applyNumberFormat="0" applyProtection="0">
      <alignment vertical="center"/>
    </xf>
    <xf numFmtId="4" fontId="75" fillId="49" borderId="15" applyNumberFormat="0" applyProtection="0">
      <alignment vertical="center"/>
    </xf>
    <xf numFmtId="4" fontId="74" fillId="49" borderId="15" applyNumberFormat="0" applyProtection="0">
      <alignment horizontal="left" vertical="center" indent="1"/>
    </xf>
    <xf numFmtId="4" fontId="74" fillId="49" borderId="15" applyNumberFormat="0" applyProtection="0">
      <alignment horizontal="left" vertical="center" indent="1"/>
    </xf>
    <xf numFmtId="4" fontId="74" fillId="54" borderId="15" applyNumberFormat="0" applyProtection="0">
      <alignment horizontal="right" vertical="center"/>
    </xf>
    <xf numFmtId="4" fontId="75" fillId="54" borderId="15" applyNumberFormat="0" applyProtection="0">
      <alignment horizontal="right" vertical="center"/>
    </xf>
    <xf numFmtId="0" fontId="33" fillId="4" borderId="15" applyNumberFormat="0" applyProtection="0">
      <alignment horizontal="left" vertical="center" indent="1"/>
    </xf>
    <xf numFmtId="0" fontId="33" fillId="4" borderId="15" applyNumberFormat="0" applyProtection="0">
      <alignment horizontal="left" vertical="center" indent="1"/>
    </xf>
    <xf numFmtId="0" fontId="78" fillId="0" borderId="0">
      <alignment/>
      <protection/>
    </xf>
    <xf numFmtId="4" fontId="79" fillId="54" borderId="15" applyNumberFormat="0" applyProtection="0">
      <alignment horizontal="right" vertical="center"/>
    </xf>
    <xf numFmtId="0" fontId="80" fillId="56" borderId="0">
      <alignment/>
      <protection/>
    </xf>
    <xf numFmtId="49" fontId="81" fillId="56" borderId="0">
      <alignment/>
      <protection/>
    </xf>
    <xf numFmtId="49" fontId="82" fillId="56" borderId="17">
      <alignment/>
      <protection/>
    </xf>
    <xf numFmtId="49" fontId="82" fillId="56" borderId="0">
      <alignment/>
      <protection/>
    </xf>
    <xf numFmtId="0" fontId="80" fillId="51" borderId="17">
      <alignment/>
      <protection locked="0"/>
    </xf>
    <xf numFmtId="0" fontId="80" fillId="56" borderId="0">
      <alignment/>
      <protection/>
    </xf>
    <xf numFmtId="0" fontId="82" fillId="57" borderId="0">
      <alignment/>
      <protection/>
    </xf>
    <xf numFmtId="0" fontId="82" fillId="11" borderId="0">
      <alignment/>
      <protection/>
    </xf>
    <xf numFmtId="0" fontId="82" fillId="12" borderId="0">
      <alignment/>
      <protection/>
    </xf>
    <xf numFmtId="0" fontId="83" fillId="0" borderId="0" applyNumberFormat="0" applyFill="0" applyBorder="0" applyAlignment="0" applyProtection="0"/>
    <xf numFmtId="190" fontId="33" fillId="37" borderId="4">
      <alignment vertical="center"/>
      <protection/>
    </xf>
    <xf numFmtId="0" fontId="33" fillId="58" borderId="0">
      <alignment/>
      <protection/>
    </xf>
    <xf numFmtId="175" fontId="33" fillId="51" borderId="18" applyNumberFormat="0" applyFont="0" applyAlignment="0">
      <protection/>
    </xf>
    <xf numFmtId="169" fontId="84" fillId="59" borderId="0">
      <alignment horizontal="right" vertical="top"/>
      <protection/>
    </xf>
    <xf numFmtId="0" fontId="24" fillId="0" borderId="0" applyNumberFormat="0" applyFill="0" applyBorder="0" applyAlignment="0" applyProtection="0"/>
    <xf numFmtId="0" fontId="51" fillId="0" borderId="19" applyNumberFormat="0" applyFon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175" fontId="85" fillId="26" borderId="21">
      <alignment horizontal="center"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3" fillId="60" borderId="22">
      <alignment vertical="center"/>
      <protection locked="0"/>
    </xf>
    <xf numFmtId="191" fontId="33" fillId="0" borderId="0" applyFont="0" applyFill="0" applyBorder="0" applyAlignment="0" applyProtection="0"/>
    <xf numFmtId="192" fontId="33" fillId="0" borderId="0" applyFont="0" applyFill="0" applyBorder="0" applyAlignment="0" applyProtection="0"/>
    <xf numFmtId="175" fontId="33" fillId="61" borderId="4" applyNumberFormat="0" applyFill="0" applyBorder="0" applyProtection="0">
      <alignment vertical="center"/>
    </xf>
    <xf numFmtId="0" fontId="14"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14"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14" fillId="30" borderId="0" applyNumberFormat="0" applyBorder="0" applyAlignment="0" applyProtection="0"/>
    <xf numFmtId="0" fontId="96" fillId="30" borderId="0" applyNumberFormat="0" applyBorder="0" applyAlignment="0" applyProtection="0"/>
    <xf numFmtId="0" fontId="96" fillId="30" borderId="0" applyNumberFormat="0" applyBorder="0" applyAlignment="0" applyProtection="0"/>
    <xf numFmtId="0" fontId="96" fillId="30" borderId="0" applyNumberFormat="0" applyBorder="0" applyAlignment="0" applyProtection="0"/>
    <xf numFmtId="0" fontId="96" fillId="30" borderId="0" applyNumberFormat="0" applyBorder="0" applyAlignment="0" applyProtection="0"/>
    <xf numFmtId="0" fontId="96" fillId="30" borderId="0" applyNumberFormat="0" applyBorder="0" applyAlignment="0" applyProtection="0"/>
    <xf numFmtId="0" fontId="96" fillId="30" borderId="0" applyNumberFormat="0" applyBorder="0" applyAlignment="0" applyProtection="0"/>
    <xf numFmtId="0" fontId="96" fillId="30" borderId="0" applyNumberFormat="0" applyBorder="0" applyAlignment="0" applyProtection="0"/>
    <xf numFmtId="0" fontId="14"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14"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14"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172" fontId="0" fillId="0" borderId="3">
      <alignment/>
      <protection locked="0"/>
    </xf>
    <xf numFmtId="0" fontId="15" fillId="8" borderId="5" applyNumberFormat="0" applyAlignment="0" applyProtection="0"/>
    <xf numFmtId="0" fontId="97" fillId="8" borderId="5" applyNumberFormat="0" applyAlignment="0" applyProtection="0"/>
    <xf numFmtId="0" fontId="97" fillId="8" borderId="5" applyNumberFormat="0" applyAlignment="0" applyProtection="0"/>
    <xf numFmtId="0" fontId="97" fillId="8" borderId="5" applyNumberFormat="0" applyAlignment="0" applyProtection="0"/>
    <xf numFmtId="0" fontId="97" fillId="8" borderId="5" applyNumberFormat="0" applyAlignment="0" applyProtection="0"/>
    <xf numFmtId="0" fontId="97" fillId="8" borderId="5" applyNumberFormat="0" applyAlignment="0" applyProtection="0"/>
    <xf numFmtId="0" fontId="97" fillId="8" borderId="5" applyNumberFormat="0" applyAlignment="0" applyProtection="0"/>
    <xf numFmtId="0" fontId="97" fillId="8" borderId="5" applyNumberFormat="0" applyAlignment="0" applyProtection="0"/>
    <xf numFmtId="3" fontId="86" fillId="0" borderId="11" applyFill="0" applyBorder="0">
      <alignment vertical="center"/>
      <protection/>
    </xf>
    <xf numFmtId="0" fontId="16" fillId="2" borderId="15" applyNumberFormat="0" applyAlignment="0" applyProtection="0"/>
    <xf numFmtId="0" fontId="98" fillId="2" borderId="15" applyNumberFormat="0" applyAlignment="0" applyProtection="0"/>
    <xf numFmtId="0" fontId="98" fillId="2" borderId="15" applyNumberFormat="0" applyAlignment="0" applyProtection="0"/>
    <xf numFmtId="0" fontId="98" fillId="2" borderId="15" applyNumberFormat="0" applyAlignment="0" applyProtection="0"/>
    <xf numFmtId="0" fontId="98" fillId="2" borderId="15" applyNumberFormat="0" applyAlignment="0" applyProtection="0"/>
    <xf numFmtId="0" fontId="98" fillId="2" borderId="15" applyNumberFormat="0" applyAlignment="0" applyProtection="0"/>
    <xf numFmtId="0" fontId="98" fillId="2" borderId="15" applyNumberFormat="0" applyAlignment="0" applyProtection="0"/>
    <xf numFmtId="0" fontId="98" fillId="2" borderId="15" applyNumberFormat="0" applyAlignment="0" applyProtection="0"/>
    <xf numFmtId="0" fontId="17" fillId="2" borderId="5" applyNumberFormat="0" applyAlignment="0" applyProtection="0"/>
    <xf numFmtId="0" fontId="99" fillId="2" borderId="5" applyNumberFormat="0" applyAlignment="0" applyProtection="0"/>
    <xf numFmtId="0" fontId="99" fillId="2" borderId="5" applyNumberFormat="0" applyAlignment="0" applyProtection="0"/>
    <xf numFmtId="0" fontId="99" fillId="2" borderId="5" applyNumberFormat="0" applyAlignment="0" applyProtection="0"/>
    <xf numFmtId="0" fontId="99" fillId="2" borderId="5" applyNumberFormat="0" applyAlignment="0" applyProtection="0"/>
    <xf numFmtId="0" fontId="99" fillId="2" borderId="5" applyNumberFormat="0" applyAlignment="0" applyProtection="0"/>
    <xf numFmtId="0" fontId="99" fillId="2" borderId="5" applyNumberFormat="0" applyAlignment="0" applyProtection="0"/>
    <xf numFmtId="0" fontId="99" fillId="2" borderId="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0" fontId="87" fillId="0" borderId="0" applyBorder="0">
      <alignment horizontal="center" vertical="center" wrapText="1"/>
      <protection/>
    </xf>
    <xf numFmtId="0" fontId="19" fillId="0" borderId="23"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0" fillId="0" borderId="23" applyNumberFormat="0" applyFill="0" applyAlignment="0" applyProtection="0"/>
    <xf numFmtId="0" fontId="20" fillId="0" borderId="24"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24" applyNumberFormat="0" applyFill="0" applyAlignment="0" applyProtection="0"/>
    <xf numFmtId="0" fontId="21" fillId="0" borderId="25" applyNumberFormat="0" applyFill="0" applyAlignment="0" applyProtection="0"/>
    <xf numFmtId="0" fontId="102" fillId="0" borderId="10" applyNumberFormat="0" applyFill="0" applyAlignment="0" applyProtection="0"/>
    <xf numFmtId="0" fontId="102" fillId="0" borderId="10" applyNumberFormat="0" applyFill="0" applyAlignment="0" applyProtection="0"/>
    <xf numFmtId="0" fontId="102" fillId="0" borderId="10" applyNumberFormat="0" applyFill="0" applyAlignment="0" applyProtection="0"/>
    <xf numFmtId="0" fontId="102" fillId="0" borderId="10" applyNumberFormat="0" applyFill="0" applyAlignment="0" applyProtection="0"/>
    <xf numFmtId="0" fontId="102" fillId="0" borderId="10" applyNumberFormat="0" applyFill="0" applyAlignment="0" applyProtection="0"/>
    <xf numFmtId="0" fontId="102" fillId="0" borderId="10" applyNumberFormat="0" applyFill="0" applyAlignment="0" applyProtection="0"/>
    <xf numFmtId="0" fontId="102" fillId="0" borderId="25" applyNumberFormat="0" applyFill="0" applyAlignment="0" applyProtection="0"/>
    <xf numFmtId="0" fontId="21"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88" fillId="0" borderId="26" applyBorder="0">
      <alignment horizontal="center" vertical="center" wrapText="1"/>
      <protection/>
    </xf>
    <xf numFmtId="172" fontId="52" fillId="7" borderId="3">
      <alignment/>
      <protection/>
    </xf>
    <xf numFmtId="4" fontId="39" fillId="48" borderId="4" applyBorder="0">
      <alignment horizontal="right"/>
      <protection/>
    </xf>
    <xf numFmtId="49" fontId="89" fillId="0" borderId="0" applyBorder="0">
      <alignment vertical="center"/>
      <protection/>
    </xf>
    <xf numFmtId="0" fontId="90" fillId="0" borderId="0">
      <alignment horizontal="left"/>
      <protection/>
    </xf>
    <xf numFmtId="0" fontId="22" fillId="0" borderId="27"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7" applyNumberFormat="0" applyFill="0" applyAlignment="0" applyProtection="0"/>
    <xf numFmtId="3" fontId="52" fillId="0" borderId="4" applyBorder="0">
      <alignment vertical="center"/>
      <protection/>
    </xf>
    <xf numFmtId="0" fontId="91" fillId="2" borderId="0">
      <alignment/>
      <protection/>
    </xf>
    <xf numFmtId="0" fontId="23" fillId="40" borderId="6" applyNumberFormat="0" applyAlignment="0" applyProtection="0"/>
    <xf numFmtId="0" fontId="104" fillId="40" borderId="6" applyNumberFormat="0" applyAlignment="0" applyProtection="0"/>
    <xf numFmtId="0" fontId="104" fillId="40" borderId="6" applyNumberFormat="0" applyAlignment="0" applyProtection="0"/>
    <xf numFmtId="0" fontId="104" fillId="40" borderId="6" applyNumberFormat="0" applyAlignment="0" applyProtection="0"/>
    <xf numFmtId="0" fontId="104" fillId="40" borderId="6" applyNumberFormat="0" applyAlignment="0" applyProtection="0"/>
    <xf numFmtId="0" fontId="104" fillId="40" borderId="6" applyNumberFormat="0" applyAlignment="0" applyProtection="0"/>
    <xf numFmtId="0" fontId="104" fillId="40" borderId="6" applyNumberFormat="0" applyAlignment="0" applyProtection="0"/>
    <xf numFmtId="0" fontId="104" fillId="40" borderId="6" applyNumberFormat="0" applyAlignment="0" applyProtection="0"/>
    <xf numFmtId="0" fontId="92" fillId="3" borderId="0" applyFill="0">
      <alignment wrapText="1"/>
      <protection/>
    </xf>
    <xf numFmtId="0" fontId="92" fillId="3" borderId="0" applyFill="0">
      <alignment wrapText="1"/>
      <protection/>
    </xf>
    <xf numFmtId="0" fontId="92" fillId="3" borderId="0" applyFill="0">
      <alignment wrapText="1"/>
      <protection/>
    </xf>
    <xf numFmtId="0" fontId="92" fillId="3" borderId="0" applyFill="0">
      <alignment wrapText="1"/>
      <protection/>
    </xf>
    <xf numFmtId="0" fontId="93" fillId="0" borderId="0">
      <alignment horizontal="center" vertical="top" wrapText="1"/>
      <protection/>
    </xf>
    <xf numFmtId="0" fontId="72" fillId="0" borderId="0">
      <alignment horizontal="center"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8" borderId="0" applyNumberFormat="0" applyBorder="0" applyAlignment="0" applyProtection="0"/>
    <xf numFmtId="0" fontId="105" fillId="48" borderId="0" applyNumberFormat="0" applyBorder="0" applyAlignment="0" applyProtection="0"/>
    <xf numFmtId="0" fontId="105" fillId="48" borderId="0" applyNumberFormat="0" applyBorder="0" applyAlignment="0" applyProtection="0"/>
    <xf numFmtId="0" fontId="105" fillId="48" borderId="0" applyNumberFormat="0" applyBorder="0" applyAlignment="0" applyProtection="0"/>
    <xf numFmtId="0" fontId="105" fillId="48" borderId="0" applyNumberFormat="0" applyBorder="0" applyAlignment="0" applyProtection="0"/>
    <xf numFmtId="0" fontId="105" fillId="48" borderId="0" applyNumberFormat="0" applyBorder="0" applyAlignment="0" applyProtection="0"/>
    <xf numFmtId="0" fontId="105" fillId="48" borderId="0" applyNumberFormat="0" applyBorder="0" applyAlignment="0" applyProtection="0"/>
    <xf numFmtId="0" fontId="105" fillId="48" borderId="0" applyNumberFormat="0" applyBorder="0" applyAlignment="0" applyProtection="0"/>
    <xf numFmtId="193" fontId="0" fillId="0" borderId="0" applyFont="0" applyProtection="0">
      <alignment horizontal="right" vertical="center" wrapText="1"/>
    </xf>
    <xf numFmtId="0" fontId="0" fillId="0" borderId="0">
      <alignment/>
      <protection/>
    </xf>
    <xf numFmtId="0" fontId="33" fillId="0" borderId="0">
      <alignment/>
      <protection/>
    </xf>
    <xf numFmtId="0" fontId="3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 fillId="0" borderId="0">
      <alignment/>
      <protection/>
    </xf>
    <xf numFmtId="0" fontId="0" fillId="0" borderId="0">
      <alignment/>
      <protection/>
    </xf>
    <xf numFmtId="0" fontId="33" fillId="0" borderId="0">
      <alignment/>
      <protection/>
    </xf>
    <xf numFmtId="0" fontId="33" fillId="0" borderId="0">
      <alignment/>
      <protection/>
    </xf>
    <xf numFmtId="0" fontId="0" fillId="0" borderId="0">
      <alignment/>
      <protection/>
    </xf>
    <xf numFmtId="0" fontId="1" fillId="0" borderId="0">
      <alignment/>
      <protection/>
    </xf>
    <xf numFmtId="0" fontId="33" fillId="0" borderId="0">
      <alignment/>
      <protection/>
    </xf>
    <xf numFmtId="49" fontId="39" fillId="0" borderId="0" applyBorder="0">
      <alignment vertical="top"/>
      <protection/>
    </xf>
    <xf numFmtId="49" fontId="39" fillId="0" borderId="0" applyBorder="0">
      <alignment vertical="top"/>
      <protection/>
    </xf>
    <xf numFmtId="49" fontId="39" fillId="0" borderId="0" applyBorder="0">
      <alignment vertical="top"/>
      <protection/>
    </xf>
    <xf numFmtId="49" fontId="39" fillId="0" borderId="0" applyBorder="0">
      <alignment vertical="top"/>
      <protection/>
    </xf>
    <xf numFmtId="49" fontId="39" fillId="0" borderId="0" applyBorder="0">
      <alignment vertical="top"/>
      <protection/>
    </xf>
    <xf numFmtId="49" fontId="39" fillId="0" borderId="0" applyBorder="0">
      <alignment vertical="top"/>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33"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3" fillId="0" borderId="0">
      <alignment/>
      <protection/>
    </xf>
    <xf numFmtId="0" fontId="33" fillId="0" borderId="0">
      <alignment wrapText="1"/>
      <protection/>
    </xf>
    <xf numFmtId="0" fontId="33" fillId="0" borderId="0">
      <alignment wrapText="1"/>
      <protection/>
    </xf>
    <xf numFmtId="0" fontId="33" fillId="0" borderId="0">
      <alignment wrapText="1"/>
      <protection/>
    </xf>
    <xf numFmtId="0" fontId="33" fillId="0" borderId="0">
      <alignment wrapText="1"/>
      <protection/>
    </xf>
    <xf numFmtId="0" fontId="33" fillId="0" borderId="0">
      <alignment wrapText="1"/>
      <protection/>
    </xf>
    <xf numFmtId="0" fontId="33"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protection/>
    </xf>
    <xf numFmtId="0" fontId="33" fillId="0" borderId="0">
      <alignment/>
      <protection/>
    </xf>
    <xf numFmtId="0" fontId="3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 fillId="0" borderId="0">
      <alignment/>
      <protection/>
    </xf>
    <xf numFmtId="0" fontId="1" fillId="0" borderId="0">
      <alignment/>
      <protection/>
    </xf>
    <xf numFmtId="0" fontId="33" fillId="0" borderId="0">
      <alignment/>
      <protection/>
    </xf>
    <xf numFmtId="0" fontId="33" fillId="0" borderId="0">
      <alignment wrapText="1"/>
      <protection/>
    </xf>
    <xf numFmtId="0" fontId="33" fillId="0" borderId="0">
      <alignment wrapText="1"/>
      <protection/>
    </xf>
    <xf numFmtId="0" fontId="33" fillId="0" borderId="0">
      <alignment wrapText="1"/>
      <protection/>
    </xf>
    <xf numFmtId="0" fontId="33"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wrapText="1"/>
      <protection/>
    </xf>
    <xf numFmtId="0" fontId="33" fillId="0" borderId="0">
      <alignment wrapText="1"/>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38" fillId="0" borderId="0">
      <alignment/>
      <protection/>
    </xf>
    <xf numFmtId="0" fontId="0" fillId="0" borderId="0">
      <alignment/>
      <protection/>
    </xf>
    <xf numFmtId="0" fontId="3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 fillId="0" borderId="0">
      <alignment/>
      <protection/>
    </xf>
    <xf numFmtId="0" fontId="1" fillId="0" borderId="0">
      <alignment/>
      <protection/>
    </xf>
    <xf numFmtId="0" fontId="38"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39" fillId="0" borderId="0" applyBorder="0">
      <alignment vertical="top"/>
      <protection/>
    </xf>
    <xf numFmtId="0" fontId="33"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8" fillId="0" borderId="0">
      <alignment/>
      <protection/>
    </xf>
    <xf numFmtId="0" fontId="1" fillId="0" borderId="0">
      <alignment/>
      <protection/>
    </xf>
    <xf numFmtId="0" fontId="0" fillId="0" borderId="0">
      <alignment/>
      <protection/>
    </xf>
    <xf numFmtId="0" fontId="0" fillId="0" borderId="0">
      <alignment/>
      <protection/>
    </xf>
    <xf numFmtId="0" fontId="38" fillId="0" borderId="0">
      <alignment/>
      <protection/>
    </xf>
    <xf numFmtId="0" fontId="116" fillId="0" borderId="0" applyNumberFormat="0" applyFill="0" applyBorder="0" applyAlignment="0" applyProtection="0"/>
    <xf numFmtId="0" fontId="26" fillId="5" borderId="0" applyNumberFormat="0" applyBorder="0" applyAlignment="0" applyProtection="0"/>
    <xf numFmtId="0" fontId="106" fillId="5" borderId="0" applyNumberFormat="0" applyBorder="0" applyAlignment="0" applyProtection="0"/>
    <xf numFmtId="0" fontId="106" fillId="5" borderId="0" applyNumberFormat="0" applyBorder="0" applyAlignment="0" applyProtection="0"/>
    <xf numFmtId="0" fontId="106" fillId="5" borderId="0" applyNumberFormat="0" applyBorder="0" applyAlignment="0" applyProtection="0"/>
    <xf numFmtId="0" fontId="106" fillId="5" borderId="0" applyNumberFormat="0" applyBorder="0" applyAlignment="0" applyProtection="0"/>
    <xf numFmtId="0" fontId="106" fillId="5" borderId="0" applyNumberFormat="0" applyBorder="0" applyAlignment="0" applyProtection="0"/>
    <xf numFmtId="0" fontId="106" fillId="5" borderId="0" applyNumberFormat="0" applyBorder="0" applyAlignment="0" applyProtection="0"/>
    <xf numFmtId="0" fontId="106" fillId="5" borderId="0" applyNumberFormat="0" applyBorder="0" applyAlignment="0" applyProtection="0"/>
    <xf numFmtId="0" fontId="0" fillId="0" borderId="0" applyFont="0" applyFill="0" applyBorder="0" applyProtection="0">
      <alignment horizontal="center" vertical="center" wrapText="1"/>
    </xf>
    <xf numFmtId="0" fontId="0" fillId="0" borderId="0" applyFont="0" applyFill="0" applyBorder="0" applyProtection="0">
      <alignment horizontal="center" vertical="center" wrapText="1"/>
    </xf>
    <xf numFmtId="0" fontId="0" fillId="0" borderId="0" applyNumberFormat="0" applyFont="0" applyFill="0" applyBorder="0" applyProtection="0">
      <alignment horizontal="justify" vertical="center" wrapText="1"/>
    </xf>
    <xf numFmtId="0" fontId="0" fillId="0" borderId="0" applyNumberFormat="0" applyFont="0" applyFill="0" applyBorder="0" applyProtection="0">
      <alignment horizontal="justify" vertical="center" wrapText="1"/>
    </xf>
    <xf numFmtId="167" fontId="35" fillId="48" borderId="28" applyNumberFormat="0" applyBorder="0" applyAlignment="0">
      <protection locked="0"/>
    </xf>
    <xf numFmtId="0" fontId="2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0" fillId="49" borderId="14" applyNumberFormat="0" applyFont="0" applyAlignment="0" applyProtection="0"/>
    <xf numFmtId="0" fontId="0" fillId="49" borderId="14" applyNumberFormat="0" applyFont="0" applyAlignment="0" applyProtection="0"/>
    <xf numFmtId="0" fontId="0" fillId="49" borderId="14" applyNumberFormat="0" applyFont="0" applyAlignment="0" applyProtection="0"/>
    <xf numFmtId="0" fontId="0" fillId="49" borderId="14" applyNumberFormat="0" applyFont="0" applyAlignment="0" applyProtection="0"/>
    <xf numFmtId="0" fontId="0" fillId="49" borderId="14" applyNumberFormat="0" applyFont="0" applyAlignment="0" applyProtection="0"/>
    <xf numFmtId="0" fontId="0" fillId="49" borderId="14" applyNumberFormat="0" applyFont="0" applyAlignment="0" applyProtection="0"/>
    <xf numFmtId="0" fontId="0" fillId="49" borderId="1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8" fontId="55" fillId="0" borderId="0" applyFont="0" applyFill="0" applyBorder="0" applyProtection="0">
      <alignment vertical="top"/>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29" applyNumberFormat="0" applyFill="0" applyAlignment="0" applyProtection="0"/>
    <xf numFmtId="0" fontId="108" fillId="0" borderId="13" applyNumberFormat="0" applyFill="0" applyAlignment="0" applyProtection="0"/>
    <xf numFmtId="0" fontId="108" fillId="0" borderId="13" applyNumberFormat="0" applyFill="0" applyAlignment="0" applyProtection="0"/>
    <xf numFmtId="0" fontId="108" fillId="0" borderId="13" applyNumberFormat="0" applyFill="0" applyAlignment="0" applyProtection="0"/>
    <xf numFmtId="0" fontId="108" fillId="0" borderId="13" applyNumberFormat="0" applyFill="0" applyAlignment="0" applyProtection="0"/>
    <xf numFmtId="0" fontId="108" fillId="0" borderId="13" applyNumberFormat="0" applyFill="0" applyAlignment="0" applyProtection="0"/>
    <xf numFmtId="0" fontId="108" fillId="0" borderId="13" applyNumberFormat="0" applyFill="0" applyAlignment="0" applyProtection="0"/>
    <xf numFmtId="0" fontId="108" fillId="0" borderId="29" applyNumberFormat="0" applyFill="0" applyAlignment="0" applyProtection="0"/>
    <xf numFmtId="0" fontId="33" fillId="0" borderId="0">
      <alignment/>
      <protection/>
    </xf>
    <xf numFmtId="0" fontId="33" fillId="0" borderId="0">
      <alignment/>
      <protection/>
    </xf>
    <xf numFmtId="0" fontId="33" fillId="0" borderId="0">
      <alignment/>
      <protection/>
    </xf>
    <xf numFmtId="0" fontId="43" fillId="0" borderId="0">
      <alignment/>
      <protection/>
    </xf>
    <xf numFmtId="0" fontId="43" fillId="0" borderId="0">
      <alignment/>
      <protection/>
    </xf>
    <xf numFmtId="3" fontId="94" fillId="0" borderId="0">
      <alignment/>
      <protection/>
    </xf>
    <xf numFmtId="0" fontId="29"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49" fontId="92" fillId="0" borderId="0">
      <alignment horizontal="center"/>
      <protection/>
    </xf>
    <xf numFmtId="194"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33" fillId="0" borderId="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3" fillId="0" borderId="0" applyFill="0" applyBorder="0" applyAlignment="0" applyProtection="0"/>
    <xf numFmtId="0" fontId="0"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3"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3"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43" fontId="3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39" fillId="3" borderId="0" applyFont="0" applyBorder="0">
      <alignment horizontal="right"/>
      <protection/>
    </xf>
    <xf numFmtId="4" fontId="39" fillId="3" borderId="0" applyBorder="0">
      <alignment horizontal="right"/>
      <protection/>
    </xf>
    <xf numFmtId="4" fontId="39" fillId="3" borderId="0" applyFont="0" applyBorder="0">
      <alignment horizontal="right"/>
      <protection/>
    </xf>
    <xf numFmtId="4" fontId="39" fillId="3" borderId="0" applyBorder="0">
      <alignment horizontal="right"/>
      <protection/>
    </xf>
    <xf numFmtId="4" fontId="39" fillId="3" borderId="0" applyBorder="0">
      <alignment horizontal="right"/>
      <protection/>
    </xf>
    <xf numFmtId="4" fontId="39" fillId="3" borderId="0" applyBorder="0">
      <alignment horizontal="right"/>
      <protection/>
    </xf>
    <xf numFmtId="4" fontId="39" fillId="3" borderId="0" applyBorder="0">
      <alignment horizontal="right"/>
      <protection/>
    </xf>
    <xf numFmtId="4" fontId="39" fillId="3" borderId="0" applyBorder="0">
      <alignment horizontal="right"/>
      <protection/>
    </xf>
    <xf numFmtId="4" fontId="39" fillId="3" borderId="0" applyBorder="0">
      <alignment horizontal="right"/>
      <protection/>
    </xf>
    <xf numFmtId="4" fontId="39" fillId="3" borderId="0" applyFont="0" applyBorder="0">
      <alignment horizontal="right"/>
      <protection/>
    </xf>
    <xf numFmtId="4" fontId="39" fillId="3" borderId="30" applyBorder="0">
      <alignment horizontal="right"/>
      <protection/>
    </xf>
    <xf numFmtId="4" fontId="39" fillId="8" borderId="30" applyBorder="0">
      <alignment horizontal="right"/>
      <protection/>
    </xf>
    <xf numFmtId="4" fontId="39" fillId="8" borderId="30" applyBorder="0">
      <alignment horizontal="right"/>
      <protection/>
    </xf>
    <xf numFmtId="4" fontId="39" fillId="8" borderId="30" applyBorder="0">
      <alignment horizontal="right"/>
      <protection/>
    </xf>
    <xf numFmtId="4" fontId="39" fillId="8" borderId="30" applyBorder="0">
      <alignment horizontal="right"/>
      <protection/>
    </xf>
    <xf numFmtId="4" fontId="39" fillId="8" borderId="30" applyBorder="0">
      <alignment horizontal="right"/>
      <protection/>
    </xf>
    <xf numFmtId="4" fontId="39" fillId="8" borderId="30" applyBorder="0">
      <alignment horizontal="right"/>
      <protection/>
    </xf>
    <xf numFmtId="4" fontId="39" fillId="8" borderId="30" applyBorder="0">
      <alignment horizontal="right"/>
      <protection/>
    </xf>
    <xf numFmtId="4" fontId="39" fillId="3" borderId="30" applyBorder="0">
      <alignment horizontal="right"/>
      <protection/>
    </xf>
    <xf numFmtId="4" fontId="39" fillId="8" borderId="31" applyBorder="0">
      <alignment horizontal="right"/>
      <protection/>
    </xf>
    <xf numFmtId="4" fontId="39" fillId="3" borderId="4" applyFont="0" applyBorder="0">
      <alignment horizontal="right"/>
      <protection/>
    </xf>
    <xf numFmtId="4" fontId="39" fillId="3" borderId="4" applyFont="0" applyBorder="0">
      <alignment horizontal="right"/>
      <protection/>
    </xf>
    <xf numFmtId="4" fontId="39" fillId="3" borderId="4" applyFont="0" applyBorder="0">
      <alignment horizontal="right"/>
      <protection/>
    </xf>
    <xf numFmtId="4" fontId="39" fillId="3" borderId="4" applyFont="0" applyBorder="0">
      <alignment horizontal="right"/>
      <protection/>
    </xf>
    <xf numFmtId="4" fontId="39" fillId="3" borderId="4" applyFont="0" applyBorder="0">
      <alignment horizontal="right"/>
      <protection/>
    </xf>
    <xf numFmtId="4" fontId="39" fillId="3" borderId="4" applyFont="0" applyBorder="0">
      <alignment horizontal="right"/>
      <protection/>
    </xf>
    <xf numFmtId="4" fontId="39" fillId="3" borderId="4" applyFont="0" applyBorder="0">
      <alignment horizontal="right"/>
      <protection/>
    </xf>
    <xf numFmtId="4" fontId="39" fillId="3" borderId="4" applyFont="0" applyBorder="0">
      <alignment horizontal="right"/>
      <protection/>
    </xf>
    <xf numFmtId="0" fontId="30" fillId="3" borderId="0" applyNumberFormat="0" applyBorder="0" applyAlignment="0" applyProtection="0"/>
    <xf numFmtId="0" fontId="109" fillId="3" borderId="0" applyNumberFormat="0" applyBorder="0" applyAlignment="0" applyProtection="0"/>
    <xf numFmtId="0" fontId="109" fillId="3" borderId="0" applyNumberFormat="0" applyBorder="0" applyAlignment="0" applyProtection="0"/>
    <xf numFmtId="0" fontId="109" fillId="3" borderId="0" applyNumberFormat="0" applyBorder="0" applyAlignment="0" applyProtection="0"/>
    <xf numFmtId="0" fontId="109" fillId="3" borderId="0" applyNumberFormat="0" applyBorder="0" applyAlignment="0" applyProtection="0"/>
    <xf numFmtId="0" fontId="109" fillId="3" borderId="0" applyNumberFormat="0" applyBorder="0" applyAlignment="0" applyProtection="0"/>
    <xf numFmtId="0" fontId="109" fillId="3" borderId="0" applyNumberFormat="0" applyBorder="0" applyAlignment="0" applyProtection="0"/>
    <xf numFmtId="0" fontId="109" fillId="3" borderId="0" applyNumberFormat="0" applyBorder="0" applyAlignment="0" applyProtection="0"/>
    <xf numFmtId="164" fontId="0" fillId="0" borderId="4" applyFont="0" applyFill="0" applyBorder="0" applyProtection="0">
      <alignment horizontal="center" vertical="center"/>
    </xf>
    <xf numFmtId="164" fontId="0" fillId="0" borderId="4" applyFont="0" applyFill="0" applyBorder="0" applyProtection="0">
      <alignment horizontal="center" vertical="center"/>
    </xf>
    <xf numFmtId="3" fontId="0" fillId="0" borderId="4" applyBorder="0">
      <alignment vertical="center"/>
      <protection/>
    </xf>
    <xf numFmtId="44" fontId="44" fillId="0" borderId="0">
      <alignment/>
      <protection locked="0"/>
    </xf>
    <xf numFmtId="0" fontId="0" fillId="0" borderId="4" applyBorder="0">
      <alignment horizontal="center" vertical="center" wrapText="1"/>
      <protection/>
    </xf>
    <xf numFmtId="0" fontId="38" fillId="0" borderId="0">
      <alignment/>
      <protection/>
    </xf>
    <xf numFmtId="0" fontId="0" fillId="0" borderId="0">
      <alignment/>
      <protection/>
    </xf>
    <xf numFmtId="0" fontId="0" fillId="0" borderId="0">
      <alignment/>
      <protection/>
    </xf>
  </cellStyleXfs>
  <cellXfs count="225">
    <xf numFmtId="0" fontId="0" fillId="0" borderId="0" xfId="0" applyAlignment="1">
      <alignment/>
    </xf>
    <xf numFmtId="0" fontId="3" fillId="0" borderId="0" xfId="0" applyFont="1" applyAlignment="1">
      <alignment wrapText="1"/>
    </xf>
    <xf numFmtId="0" fontId="3" fillId="0" borderId="0" xfId="0" applyFont="1" applyAlignment="1">
      <alignment horizontal="left" vertical="center" indent="15"/>
    </xf>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horizontal="left" vertical="center" indent="15"/>
    </xf>
    <xf numFmtId="0" fontId="2" fillId="0" borderId="0" xfId="0" applyFont="1" applyAlignment="1">
      <alignment horizontal="right" vertical="center"/>
    </xf>
    <xf numFmtId="0" fontId="5" fillId="0" borderId="0" xfId="0" applyFont="1" applyAlignment="1">
      <alignment vertical="center" wrapText="1"/>
    </xf>
    <xf numFmtId="0" fontId="3" fillId="0" borderId="0" xfId="0" applyFont="1" applyAlignment="1">
      <alignment horizontal="center" vertical="center" wrapText="1"/>
    </xf>
    <xf numFmtId="0" fontId="8" fillId="0" borderId="0" xfId="0" applyFont="1" applyAlignment="1">
      <alignment vertical="center"/>
    </xf>
    <xf numFmtId="0" fontId="6"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vertical="center" wrapText="1"/>
    </xf>
    <xf numFmtId="0" fontId="5" fillId="0" borderId="0" xfId="0" applyFont="1" applyAlignment="1">
      <alignment horizontal="center" vertical="center" wrapText="1"/>
    </xf>
    <xf numFmtId="0" fontId="12" fillId="0" borderId="4" xfId="0" applyFont="1" applyBorder="1" applyAlignment="1">
      <alignment vertical="center" wrapText="1"/>
    </xf>
    <xf numFmtId="0" fontId="2" fillId="0" borderId="0" xfId="0" applyFont="1" applyAlignment="1">
      <alignment vertical="center" wrapText="1"/>
    </xf>
    <xf numFmtId="0" fontId="9" fillId="0" borderId="4" xfId="1000" applyFont="1" applyFill="1" applyBorder="1" applyAlignment="1">
      <alignment horizontal="center" vertical="top"/>
      <protection/>
    </xf>
    <xf numFmtId="0" fontId="2" fillId="0" borderId="0" xfId="0" applyFont="1" applyAlignment="1">
      <alignment/>
    </xf>
    <xf numFmtId="0" fontId="3" fillId="0" borderId="0" xfId="0" applyFont="1" applyAlignment="1">
      <alignment/>
    </xf>
    <xf numFmtId="0" fontId="2" fillId="0" borderId="4" xfId="0" applyFont="1" applyBorder="1" applyAlignment="1">
      <alignment horizontal="center" vertical="top" wrapText="1"/>
    </xf>
    <xf numFmtId="0" fontId="2" fillId="0" borderId="4" xfId="0" applyFont="1" applyBorder="1" applyAlignment="1">
      <alignment horizontal="center" vertical="center"/>
    </xf>
    <xf numFmtId="3" fontId="2" fillId="0" borderId="4" xfId="0" applyNumberFormat="1" applyFont="1" applyFill="1" applyBorder="1" applyAlignment="1">
      <alignment horizontal="center" vertical="top"/>
    </xf>
    <xf numFmtId="3" fontId="2" fillId="0" borderId="4" xfId="0" applyNumberFormat="1" applyFont="1" applyFill="1" applyBorder="1" applyAlignment="1">
      <alignment horizontal="center" vertical="center"/>
    </xf>
    <xf numFmtId="0" fontId="34" fillId="0" borderId="0" xfId="0" applyFont="1" applyAlignment="1">
      <alignment/>
    </xf>
    <xf numFmtId="0" fontId="10" fillId="0" borderId="0" xfId="0" applyFont="1" applyAlignment="1">
      <alignment wrapText="1"/>
    </xf>
    <xf numFmtId="0" fontId="10" fillId="0" borderId="0" xfId="0" applyFont="1" applyFill="1" applyAlignment="1">
      <alignment/>
    </xf>
    <xf numFmtId="0" fontId="10" fillId="0" borderId="0" xfId="0" applyFont="1" applyBorder="1" applyAlignment="1">
      <alignment/>
    </xf>
    <xf numFmtId="0" fontId="10" fillId="0" borderId="0" xfId="0" applyFont="1" applyFill="1" applyBorder="1" applyAlignment="1">
      <alignment/>
    </xf>
    <xf numFmtId="3" fontId="10" fillId="0" borderId="0" xfId="961" applyNumberFormat="1" applyFont="1" applyFill="1" applyBorder="1" applyAlignment="1" applyProtection="1">
      <alignment horizontal="right" vertical="center"/>
      <protection/>
    </xf>
    <xf numFmtId="3"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Alignment="1">
      <alignment horizontal="center" vertical="center" wrapText="1"/>
    </xf>
    <xf numFmtId="3" fontId="35" fillId="0" borderId="0" xfId="961" applyNumberFormat="1" applyFont="1" applyFill="1" applyBorder="1" applyAlignment="1" applyProtection="1">
      <alignment vertical="center"/>
      <protection/>
    </xf>
    <xf numFmtId="0" fontId="10" fillId="0" borderId="0" xfId="0" applyFont="1" applyFill="1" applyBorder="1" applyAlignment="1">
      <alignment vertical="top"/>
    </xf>
    <xf numFmtId="0" fontId="10" fillId="0" borderId="0" xfId="0" applyFont="1" applyAlignment="1">
      <alignment vertical="top"/>
    </xf>
    <xf numFmtId="3" fontId="10" fillId="0" borderId="0" xfId="0" applyNumberFormat="1" applyFont="1" applyFill="1" applyBorder="1" applyAlignment="1">
      <alignment vertical="top"/>
    </xf>
    <xf numFmtId="0" fontId="10" fillId="0" borderId="0" xfId="0" applyFont="1" applyBorder="1" applyAlignment="1">
      <alignment vertical="top"/>
    </xf>
    <xf numFmtId="3" fontId="10" fillId="0" borderId="0" xfId="703" applyNumberFormat="1" applyFont="1" applyFill="1" applyBorder="1" applyAlignment="1" applyProtection="1">
      <alignment vertical="center"/>
      <protection/>
    </xf>
    <xf numFmtId="3" fontId="35" fillId="0" borderId="0" xfId="703" applyNumberFormat="1" applyFont="1" applyFill="1" applyBorder="1" applyAlignment="1" applyProtection="1">
      <alignment vertical="center"/>
      <protection/>
    </xf>
    <xf numFmtId="0" fontId="10" fillId="0" borderId="0" xfId="0" applyFont="1" applyBorder="1" applyAlignment="1">
      <alignment vertical="top" wrapText="1"/>
    </xf>
    <xf numFmtId="166" fontId="10" fillId="0" borderId="0" xfId="1235" applyNumberFormat="1" applyFont="1" applyBorder="1" applyAlignment="1">
      <alignment vertical="top"/>
    </xf>
    <xf numFmtId="3" fontId="10" fillId="0" borderId="0" xfId="0" applyNumberFormat="1" applyFont="1" applyBorder="1" applyAlignment="1">
      <alignment vertical="top"/>
    </xf>
    <xf numFmtId="0" fontId="10" fillId="0" borderId="0" xfId="0" applyFont="1" applyAlignment="1">
      <alignment vertical="top" wrapText="1"/>
    </xf>
    <xf numFmtId="166" fontId="10" fillId="0" borderId="0" xfId="1235" applyNumberFormat="1" applyFont="1" applyAlignment="1">
      <alignment vertical="top"/>
    </xf>
    <xf numFmtId="3" fontId="10" fillId="0" borderId="0" xfId="0" applyNumberFormat="1" applyFont="1" applyAlignment="1">
      <alignment vertical="top"/>
    </xf>
    <xf numFmtId="0" fontId="10" fillId="0" borderId="0" xfId="0" applyFont="1" applyAlignment="1">
      <alignment/>
    </xf>
    <xf numFmtId="166" fontId="10" fillId="0" borderId="0" xfId="1235" applyNumberFormat="1" applyFont="1" applyAlignment="1">
      <alignment/>
    </xf>
    <xf numFmtId="0" fontId="13" fillId="0" borderId="0" xfId="0" applyFont="1" applyAlignment="1">
      <alignment/>
    </xf>
    <xf numFmtId="164" fontId="36" fillId="0" borderId="0" xfId="703" applyNumberFormat="1" applyFont="1" applyFill="1" applyBorder="1" applyAlignment="1" applyProtection="1">
      <alignment horizontal="right" vertical="center"/>
      <protection/>
    </xf>
    <xf numFmtId="0" fontId="112" fillId="0" borderId="0" xfId="0" applyFont="1" applyAlignment="1">
      <alignment/>
    </xf>
    <xf numFmtId="0" fontId="18" fillId="0" borderId="0" xfId="610" applyAlignment="1">
      <alignment/>
    </xf>
    <xf numFmtId="0" fontId="9" fillId="0" borderId="4" xfId="1000" applyFont="1" applyBorder="1" applyAlignment="1">
      <alignment horizontal="center" vertical="center" wrapText="1"/>
      <protection/>
    </xf>
    <xf numFmtId="0" fontId="9" fillId="0" borderId="4" xfId="1000" applyFont="1" applyBorder="1" applyAlignment="1">
      <alignment horizontal="center" vertical="top" wrapText="1"/>
      <protection/>
    </xf>
    <xf numFmtId="0" fontId="9" fillId="0" borderId="4" xfId="1000" applyFont="1" applyBorder="1" applyAlignment="1">
      <alignment horizontal="left" vertical="top" wrapText="1"/>
      <protection/>
    </xf>
    <xf numFmtId="0" fontId="9" fillId="0" borderId="4" xfId="1000" applyFont="1" applyBorder="1" applyAlignment="1">
      <alignment horizontal="center" vertical="top"/>
      <protection/>
    </xf>
    <xf numFmtId="0" fontId="9" fillId="3" borderId="4" xfId="1000" applyFont="1" applyFill="1" applyBorder="1" applyAlignment="1">
      <alignment horizontal="center" vertical="top" wrapText="1"/>
      <protection/>
    </xf>
    <xf numFmtId="4" fontId="10" fillId="0" borderId="0" xfId="0" applyNumberFormat="1" applyFont="1" applyAlignment="1">
      <alignment vertical="top"/>
    </xf>
    <xf numFmtId="0" fontId="4" fillId="0" borderId="4" xfId="0" applyFont="1" applyBorder="1" applyAlignment="1">
      <alignment/>
    </xf>
    <xf numFmtId="0" fontId="3" fillId="0" borderId="4" xfId="0" applyFont="1" applyBorder="1" applyAlignment="1">
      <alignment/>
    </xf>
    <xf numFmtId="0" fontId="9" fillId="0" borderId="4" xfId="1000" applyFont="1" applyFill="1" applyBorder="1" applyAlignment="1">
      <alignment horizontal="left" vertical="top" wrapText="1"/>
      <protection/>
    </xf>
    <xf numFmtId="0" fontId="9" fillId="0" borderId="4" xfId="1000" applyFont="1" applyFill="1" applyBorder="1" applyAlignment="1">
      <alignment horizontal="center" vertical="top" wrapText="1"/>
      <protection/>
    </xf>
    <xf numFmtId="2" fontId="37" fillId="0" borderId="4" xfId="1000" applyNumberFormat="1" applyFont="1" applyFill="1" applyBorder="1" applyAlignment="1">
      <alignment horizontal="center" vertical="center"/>
      <protection/>
    </xf>
    <xf numFmtId="4" fontId="3" fillId="0" borderId="4" xfId="1001" applyNumberFormat="1" applyFont="1" applyFill="1" applyBorder="1" applyAlignment="1">
      <alignment horizontal="center" vertical="center" wrapText="1"/>
      <protection/>
    </xf>
    <xf numFmtId="0" fontId="37" fillId="0" borderId="4" xfId="1000" applyFont="1" applyFill="1" applyBorder="1" applyAlignment="1">
      <alignment horizontal="center" vertical="top"/>
      <protection/>
    </xf>
    <xf numFmtId="4" fontId="3" fillId="0" borderId="4" xfId="999" applyNumberFormat="1" applyFont="1" applyFill="1" applyBorder="1" applyAlignment="1">
      <alignment horizontal="center" vertical="center"/>
      <protection/>
    </xf>
    <xf numFmtId="43" fontId="10" fillId="0" borderId="0" xfId="1157" applyFont="1" applyFill="1" applyAlignment="1">
      <alignment/>
    </xf>
    <xf numFmtId="43" fontId="113" fillId="0" borderId="0" xfId="1157" applyFont="1" applyFill="1" applyAlignment="1">
      <alignment/>
    </xf>
    <xf numFmtId="166" fontId="10" fillId="0" borderId="0" xfId="1157" applyNumberFormat="1" applyFont="1" applyFill="1" applyAlignment="1">
      <alignment/>
    </xf>
    <xf numFmtId="0" fontId="10" fillId="51" borderId="0" xfId="0" applyFont="1" applyFill="1" applyBorder="1" applyAlignment="1">
      <alignment vertical="top"/>
    </xf>
    <xf numFmtId="3" fontId="10" fillId="51" borderId="0" xfId="0" applyNumberFormat="1" applyFont="1" applyFill="1" applyBorder="1" applyAlignment="1">
      <alignment vertical="top"/>
    </xf>
    <xf numFmtId="3" fontId="2" fillId="51" borderId="0" xfId="0" applyNumberFormat="1" applyFont="1" applyFill="1" applyBorder="1" applyAlignment="1">
      <alignment horizontal="center" vertical="center"/>
    </xf>
    <xf numFmtId="4" fontId="2" fillId="0" borderId="4" xfId="0" applyNumberFormat="1" applyFont="1" applyFill="1" applyBorder="1" applyAlignment="1">
      <alignment horizontal="center" vertical="center" wrapText="1"/>
    </xf>
    <xf numFmtId="0" fontId="3" fillId="0" borderId="0" xfId="0" applyFont="1" applyAlignment="1">
      <alignment horizontal="left" wrapText="1" indent="3"/>
    </xf>
    <xf numFmtId="0" fontId="9" fillId="0" borderId="32" xfId="1000" applyFont="1" applyBorder="1" applyAlignment="1">
      <alignment horizontal="center" vertical="center" wrapText="1"/>
      <protection/>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top" wrapText="1"/>
    </xf>
    <xf numFmtId="0" fontId="2" fillId="0" borderId="4" xfId="0" applyFont="1" applyFill="1" applyBorder="1" applyAlignment="1">
      <alignment horizontal="center" vertical="top" wrapText="1"/>
    </xf>
    <xf numFmtId="0" fontId="2" fillId="0" borderId="4" xfId="0" applyFont="1" applyFill="1" applyBorder="1" applyAlignment="1">
      <alignment horizontal="center" vertical="center"/>
    </xf>
    <xf numFmtId="3" fontId="2" fillId="0" borderId="4" xfId="1235" applyNumberFormat="1" applyFont="1" applyFill="1" applyBorder="1" applyAlignment="1">
      <alignment horizontal="center" vertical="center"/>
    </xf>
    <xf numFmtId="3" fontId="114" fillId="0" borderId="4"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9" fontId="2" fillId="0" borderId="4" xfId="1099" applyFont="1" applyFill="1" applyBorder="1" applyAlignment="1">
      <alignment horizontal="center" vertical="center"/>
    </xf>
    <xf numFmtId="0" fontId="2" fillId="0" borderId="4" xfId="0" applyFont="1" applyFill="1" applyBorder="1" applyAlignment="1">
      <alignment horizontal="left" wrapText="1"/>
    </xf>
    <xf numFmtId="0" fontId="2" fillId="0" borderId="4" xfId="0" applyFont="1" applyFill="1" applyBorder="1" applyAlignment="1">
      <alignment horizontal="center" wrapText="1"/>
    </xf>
    <xf numFmtId="198" fontId="2" fillId="0" borderId="4"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3" fontId="2" fillId="0" borderId="4" xfId="0" applyNumberFormat="1" applyFont="1" applyFill="1" applyBorder="1" applyAlignment="1">
      <alignment horizontal="center" vertical="center" wrapText="1"/>
    </xf>
    <xf numFmtId="3" fontId="2" fillId="0" borderId="4" xfId="0" applyNumberFormat="1" applyFont="1" applyFill="1" applyBorder="1" applyAlignment="1">
      <alignment vertical="center" wrapText="1"/>
    </xf>
    <xf numFmtId="0" fontId="32" fillId="0" borderId="4" xfId="0" applyFont="1" applyFill="1" applyBorder="1" applyAlignment="1">
      <alignment horizontal="left" vertical="top" wrapText="1"/>
    </xf>
    <xf numFmtId="164" fontId="2" fillId="0" borderId="4" xfId="1235" applyNumberFormat="1" applyFont="1" applyFill="1" applyBorder="1" applyAlignment="1">
      <alignment horizontal="center" vertical="center"/>
    </xf>
    <xf numFmtId="4" fontId="2" fillId="0" borderId="4" xfId="1235" applyNumberFormat="1" applyFont="1" applyFill="1" applyBorder="1" applyAlignment="1">
      <alignment horizontal="center" vertical="center"/>
    </xf>
    <xf numFmtId="0" fontId="2" fillId="0" borderId="0" xfId="0" applyFont="1" applyFill="1" applyAlignment="1">
      <alignment/>
    </xf>
    <xf numFmtId="43" fontId="10" fillId="0" borderId="0" xfId="1235" applyFont="1" applyFill="1" applyAlignment="1">
      <alignment/>
    </xf>
    <xf numFmtId="0" fontId="38" fillId="0" borderId="0" xfId="1003" applyFont="1">
      <alignment/>
      <protection/>
    </xf>
    <xf numFmtId="0" fontId="36" fillId="0" borderId="0" xfId="1003" applyFont="1" applyAlignment="1">
      <alignment horizontal="center"/>
      <protection/>
    </xf>
    <xf numFmtId="0" fontId="36" fillId="0" borderId="0" xfId="1003" applyFont="1" applyBorder="1" applyAlignment="1">
      <alignment horizontal="center" vertical="center" wrapText="1"/>
      <protection/>
    </xf>
    <xf numFmtId="0" fontId="38" fillId="0" borderId="4" xfId="1003" applyFont="1" applyBorder="1" applyAlignment="1">
      <alignment horizontal="center"/>
      <protection/>
    </xf>
    <xf numFmtId="0" fontId="38" fillId="0" borderId="4" xfId="1003" applyFont="1" applyBorder="1" applyAlignment="1">
      <alignment horizontal="center" vertical="center" wrapText="1"/>
      <protection/>
    </xf>
    <xf numFmtId="0" fontId="38" fillId="0" borderId="0" xfId="1003" applyFont="1" applyBorder="1" applyAlignment="1">
      <alignment horizontal="center" wrapText="1"/>
      <protection/>
    </xf>
    <xf numFmtId="0" fontId="38" fillId="0" borderId="0" xfId="1003" applyFont="1" applyBorder="1" applyAlignment="1">
      <alignment horizontal="center"/>
      <protection/>
    </xf>
    <xf numFmtId="0" fontId="38" fillId="0" borderId="4" xfId="1003" applyFont="1" applyBorder="1" applyAlignment="1">
      <alignment horizontal="center" vertical="center"/>
      <protection/>
    </xf>
    <xf numFmtId="0" fontId="38" fillId="0" borderId="4" xfId="1003" applyFont="1" applyBorder="1" applyAlignment="1">
      <alignment wrapText="1"/>
      <protection/>
    </xf>
    <xf numFmtId="0" fontId="119" fillId="0" borderId="4" xfId="1003" applyFont="1" applyBorder="1" applyAlignment="1">
      <alignment horizontal="center" wrapText="1"/>
      <protection/>
    </xf>
    <xf numFmtId="2" fontId="120" fillId="0" borderId="4" xfId="1003" applyNumberFormat="1" applyFont="1" applyBorder="1">
      <alignment/>
      <protection/>
    </xf>
    <xf numFmtId="1" fontId="121" fillId="0" borderId="0" xfId="1003" applyNumberFormat="1" applyFont="1" applyBorder="1">
      <alignment/>
      <protection/>
    </xf>
    <xf numFmtId="2" fontId="120" fillId="0" borderId="0" xfId="1003" applyNumberFormat="1" applyFont="1" applyFill="1" applyBorder="1">
      <alignment/>
      <protection/>
    </xf>
    <xf numFmtId="1" fontId="121" fillId="0" borderId="4" xfId="1003" applyNumberFormat="1" applyFont="1" applyBorder="1">
      <alignment/>
      <protection/>
    </xf>
    <xf numFmtId="198" fontId="122" fillId="0" borderId="4" xfId="1003" applyNumberFormat="1" applyFont="1" applyBorder="1">
      <alignment/>
      <protection/>
    </xf>
    <xf numFmtId="1" fontId="38" fillId="0" borderId="4" xfId="1003" applyNumberFormat="1" applyFont="1" applyBorder="1">
      <alignment/>
      <protection/>
    </xf>
    <xf numFmtId="198" fontId="123" fillId="0" borderId="4" xfId="1003" applyNumberFormat="1" applyFont="1" applyBorder="1">
      <alignment/>
      <protection/>
    </xf>
    <xf numFmtId="167" fontId="121" fillId="0" borderId="0" xfId="1003" applyNumberFormat="1" applyFont="1" applyBorder="1">
      <alignment/>
      <protection/>
    </xf>
    <xf numFmtId="164" fontId="123" fillId="0" borderId="4" xfId="1003" applyNumberFormat="1" applyFont="1" applyBorder="1">
      <alignment/>
      <protection/>
    </xf>
    <xf numFmtId="0" fontId="5" fillId="0" borderId="33" xfId="0" applyFont="1" applyBorder="1" applyAlignment="1">
      <alignment horizontal="center" vertical="center" wrapText="1"/>
    </xf>
    <xf numFmtId="0" fontId="3" fillId="0" borderId="0" xfId="0" applyFont="1" applyAlignment="1">
      <alignment horizontal="center" vertical="center"/>
    </xf>
    <xf numFmtId="198" fontId="38" fillId="0" borderId="0" xfId="1003" applyNumberFormat="1" applyFont="1">
      <alignment/>
      <protection/>
    </xf>
    <xf numFmtId="2" fontId="121" fillId="0" borderId="4" xfId="1003" applyNumberFormat="1" applyFont="1" applyBorder="1">
      <alignment/>
      <protection/>
    </xf>
    <xf numFmtId="2" fontId="122" fillId="0" borderId="4" xfId="1003" applyNumberFormat="1" applyFont="1" applyBorder="1">
      <alignment/>
      <protection/>
    </xf>
    <xf numFmtId="1" fontId="123" fillId="0" borderId="4" xfId="1003" applyNumberFormat="1" applyFont="1" applyBorder="1">
      <alignment/>
      <protection/>
    </xf>
    <xf numFmtId="2" fontId="123" fillId="0" borderId="4" xfId="1003" applyNumberFormat="1" applyFont="1" applyBorder="1">
      <alignment/>
      <protection/>
    </xf>
    <xf numFmtId="1" fontId="122" fillId="0" borderId="4" xfId="1003" applyNumberFormat="1" applyFont="1" applyBorder="1">
      <alignment/>
      <protection/>
    </xf>
    <xf numFmtId="1" fontId="38" fillId="0" borderId="0" xfId="1003" applyNumberFormat="1" applyFont="1">
      <alignment/>
      <protection/>
    </xf>
    <xf numFmtId="199" fontId="121" fillId="0" borderId="4" xfId="1003" applyNumberFormat="1" applyFont="1" applyBorder="1">
      <alignment/>
      <protection/>
    </xf>
    <xf numFmtId="2" fontId="121" fillId="0" borderId="0" xfId="1003" applyNumberFormat="1" applyFont="1">
      <alignment/>
      <protection/>
    </xf>
    <xf numFmtId="2" fontId="121" fillId="0" borderId="0" xfId="1003" applyNumberFormat="1" applyFont="1" applyBorder="1">
      <alignment/>
      <protection/>
    </xf>
    <xf numFmtId="199" fontId="121" fillId="0" borderId="0" xfId="1003" applyNumberFormat="1" applyFont="1" applyBorder="1">
      <alignment/>
      <protection/>
    </xf>
    <xf numFmtId="2" fontId="124" fillId="0" borderId="4" xfId="1003" applyNumberFormat="1" applyFont="1" applyBorder="1">
      <alignment/>
      <protection/>
    </xf>
    <xf numFmtId="2" fontId="38" fillId="0" borderId="4" xfId="1003" applyNumberFormat="1" applyFont="1" applyBorder="1">
      <alignment/>
      <protection/>
    </xf>
    <xf numFmtId="2" fontId="38" fillId="0" borderId="0" xfId="1003" applyNumberFormat="1" applyFont="1">
      <alignment/>
      <protection/>
    </xf>
    <xf numFmtId="0" fontId="38" fillId="0" borderId="0" xfId="1003" applyFont="1" applyAlignment="1">
      <alignment horizontal="center"/>
      <protection/>
    </xf>
    <xf numFmtId="0" fontId="125" fillId="0" borderId="0" xfId="1003" applyFont="1">
      <alignment/>
      <protection/>
    </xf>
    <xf numFmtId="0" fontId="38" fillId="0" borderId="0" xfId="1003" applyFont="1" applyBorder="1">
      <alignment/>
      <protection/>
    </xf>
    <xf numFmtId="0" fontId="38" fillId="0" borderId="0" xfId="1003" applyFont="1" applyAlignment="1">
      <alignment horizontal="right"/>
      <protection/>
    </xf>
    <xf numFmtId="0" fontId="128" fillId="0" borderId="0" xfId="1003" applyFont="1" applyAlignment="1">
      <alignment horizontal="center" vertical="center" wrapText="1"/>
      <protection/>
    </xf>
    <xf numFmtId="0" fontId="3" fillId="0" borderId="4" xfId="1002" applyFont="1" applyBorder="1" applyAlignment="1">
      <alignment horizontal="center" vertical="center" wrapText="1"/>
      <protection/>
    </xf>
    <xf numFmtId="0" fontId="3" fillId="0" borderId="0" xfId="1002" applyFont="1" applyBorder="1" applyAlignment="1">
      <alignment horizontal="center" vertical="center" wrapText="1"/>
      <protection/>
    </xf>
    <xf numFmtId="0" fontId="38" fillId="0" borderId="34" xfId="1003" applyFont="1" applyBorder="1" applyAlignment="1">
      <alignment horizontal="center"/>
      <protection/>
    </xf>
    <xf numFmtId="167" fontId="38" fillId="0" borderId="35" xfId="1003" applyNumberFormat="1" applyFont="1" applyBorder="1" applyAlignment="1">
      <alignment horizontal="center"/>
      <protection/>
    </xf>
    <xf numFmtId="2" fontId="38" fillId="0" borderId="0" xfId="1003" applyNumberFormat="1" applyFont="1" applyBorder="1" applyAlignment="1">
      <alignment horizontal="center"/>
      <protection/>
    </xf>
    <xf numFmtId="1" fontId="38" fillId="0" borderId="0" xfId="1003" applyNumberFormat="1" applyFont="1" applyBorder="1" applyAlignment="1">
      <alignment horizontal="center" wrapText="1"/>
      <protection/>
    </xf>
    <xf numFmtId="0" fontId="129" fillId="0" borderId="0" xfId="1003" applyFont="1" applyBorder="1" applyAlignment="1">
      <alignment horizontal="left"/>
      <protection/>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Font="1" applyAlignment="1">
      <alignment horizontal="center" vertical="center" wrapText="1"/>
    </xf>
    <xf numFmtId="199" fontId="38" fillId="0" borderId="4" xfId="1003" applyNumberFormat="1" applyFont="1" applyBorder="1" applyAlignment="1">
      <alignment horizontal="center"/>
      <protection/>
    </xf>
    <xf numFmtId="1" fontId="38" fillId="0" borderId="4" xfId="1003" applyNumberFormat="1" applyFont="1" applyBorder="1" applyAlignment="1">
      <alignment horizontal="center"/>
      <protection/>
    </xf>
    <xf numFmtId="1" fontId="38" fillId="0" borderId="0" xfId="1003" applyNumberFormat="1" applyFont="1" applyBorder="1" applyAlignment="1">
      <alignment horizontal="center"/>
      <protection/>
    </xf>
    <xf numFmtId="0" fontId="130" fillId="0" borderId="0" xfId="1003" applyFont="1">
      <alignment/>
      <protection/>
    </xf>
    <xf numFmtId="2" fontId="121" fillId="0" borderId="4" xfId="1003" applyNumberFormat="1" applyFont="1" applyFill="1" applyBorder="1" applyAlignment="1">
      <alignment horizontal="right"/>
      <protection/>
    </xf>
    <xf numFmtId="167" fontId="121" fillId="0" borderId="4" xfId="1003" applyNumberFormat="1" applyFont="1" applyFill="1" applyBorder="1" applyAlignment="1">
      <alignment horizontal="right"/>
      <protection/>
    </xf>
    <xf numFmtId="199" fontId="121" fillId="0" borderId="0" xfId="1003" applyNumberFormat="1" applyFont="1" applyFill="1" applyBorder="1" applyAlignment="1">
      <alignment horizontal="right"/>
      <protection/>
    </xf>
    <xf numFmtId="2" fontId="38" fillId="0" borderId="0" xfId="1003" applyNumberFormat="1" applyFont="1" applyBorder="1" applyAlignment="1">
      <alignment horizontal="right"/>
      <protection/>
    </xf>
    <xf numFmtId="2" fontId="129" fillId="0" borderId="0" xfId="1003" applyNumberFormat="1" applyFont="1" applyBorder="1" applyAlignment="1">
      <alignment horizontal="center"/>
      <protection/>
    </xf>
    <xf numFmtId="2" fontId="130" fillId="0" borderId="0" xfId="1003" applyNumberFormat="1" applyFont="1">
      <alignment/>
      <protection/>
    </xf>
    <xf numFmtId="199" fontId="38" fillId="0" borderId="0" xfId="1003" applyNumberFormat="1" applyFont="1">
      <alignment/>
      <protection/>
    </xf>
    <xf numFmtId="16" fontId="38" fillId="0" borderId="4" xfId="1003" applyNumberFormat="1" applyFont="1" applyBorder="1" applyAlignment="1">
      <alignment horizontal="center"/>
      <protection/>
    </xf>
    <xf numFmtId="2" fontId="38" fillId="0" borderId="0" xfId="1003" applyNumberFormat="1" applyFont="1" applyAlignment="1">
      <alignment horizontal="right"/>
      <protection/>
    </xf>
    <xf numFmtId="2" fontId="38" fillId="0" borderId="4" xfId="1003" applyNumberFormat="1" applyFont="1" applyFill="1" applyBorder="1" applyAlignment="1">
      <alignment horizontal="center"/>
      <protection/>
    </xf>
    <xf numFmtId="2" fontId="38" fillId="0" borderId="0" xfId="1003" applyNumberFormat="1" applyFont="1" applyFill="1" applyBorder="1" applyAlignment="1">
      <alignment horizontal="center"/>
      <protection/>
    </xf>
    <xf numFmtId="167" fontId="38" fillId="0" borderId="0" xfId="1003" applyNumberFormat="1" applyFont="1" applyBorder="1" applyAlignment="1">
      <alignment horizontal="center"/>
      <protection/>
    </xf>
    <xf numFmtId="199" fontId="38" fillId="0" borderId="4" xfId="1003" applyNumberFormat="1" applyFont="1" applyFill="1" applyBorder="1" applyAlignment="1">
      <alignment horizontal="center"/>
      <protection/>
    </xf>
    <xf numFmtId="199" fontId="38" fillId="0" borderId="0" xfId="1003" applyNumberFormat="1" applyFont="1" applyBorder="1" applyAlignment="1">
      <alignment horizontal="center"/>
      <protection/>
    </xf>
    <xf numFmtId="2" fontId="121" fillId="0" borderId="4" xfId="1003" applyNumberFormat="1" applyFont="1" applyFill="1" applyBorder="1">
      <alignment/>
      <protection/>
    </xf>
    <xf numFmtId="167" fontId="121" fillId="0" borderId="4" xfId="1003" applyNumberFormat="1" applyFont="1" applyBorder="1">
      <alignment/>
      <protection/>
    </xf>
    <xf numFmtId="2" fontId="38" fillId="0" borderId="4" xfId="1003" applyNumberFormat="1" applyFont="1" applyBorder="1" applyAlignment="1">
      <alignment horizontal="center"/>
      <protection/>
    </xf>
    <xf numFmtId="167" fontId="121" fillId="0" borderId="4" xfId="1003" applyNumberFormat="1" applyFont="1" applyFill="1" applyBorder="1">
      <alignment/>
      <protection/>
    </xf>
    <xf numFmtId="0" fontId="3" fillId="0" borderId="4" xfId="1003" applyFont="1" applyBorder="1" applyAlignment="1">
      <alignment wrapText="1"/>
      <protection/>
    </xf>
    <xf numFmtId="0" fontId="3" fillId="0" borderId="4" xfId="1003" applyFont="1" applyBorder="1" applyAlignment="1">
      <alignment horizontal="center" wrapText="1"/>
      <protection/>
    </xf>
    <xf numFmtId="200" fontId="119" fillId="0" borderId="4" xfId="1003" applyNumberFormat="1" applyFont="1" applyFill="1" applyBorder="1" applyAlignment="1">
      <alignment wrapText="1"/>
      <protection/>
    </xf>
    <xf numFmtId="200" fontId="119" fillId="0" borderId="0" xfId="1003" applyNumberFormat="1" applyFont="1" applyFill="1" applyBorder="1" applyAlignment="1">
      <alignment wrapText="1"/>
      <protection/>
    </xf>
    <xf numFmtId="0" fontId="3" fillId="0" borderId="4" xfId="1003" applyFont="1" applyBorder="1" applyAlignment="1">
      <alignment horizontal="center" wrapText="1"/>
      <protection/>
    </xf>
    <xf numFmtId="167" fontId="3" fillId="0" borderId="4" xfId="1003" applyNumberFormat="1" applyFont="1" applyBorder="1" applyAlignment="1">
      <alignment wrapText="1"/>
      <protection/>
    </xf>
    <xf numFmtId="167" fontId="3" fillId="0" borderId="0" xfId="1003" applyNumberFormat="1" applyFont="1" applyBorder="1" applyAlignment="1">
      <alignment wrapText="1"/>
      <protection/>
    </xf>
    <xf numFmtId="0" fontId="3" fillId="0" borderId="4" xfId="1003" applyFont="1" applyBorder="1" applyAlignment="1">
      <alignment horizontal="left" wrapText="1"/>
      <protection/>
    </xf>
    <xf numFmtId="167" fontId="131" fillId="0" borderId="4" xfId="1003" applyNumberFormat="1" applyFont="1" applyBorder="1" applyAlignment="1">
      <alignment wrapText="1"/>
      <protection/>
    </xf>
    <xf numFmtId="167" fontId="131" fillId="0" borderId="0" xfId="1003" applyNumberFormat="1" applyFont="1" applyBorder="1" applyAlignment="1">
      <alignment wrapText="1"/>
      <protection/>
    </xf>
    <xf numFmtId="0" fontId="38" fillId="0" borderId="4" xfId="1003" applyFont="1" applyBorder="1" applyAlignment="1">
      <alignment horizontal="left" vertical="center"/>
      <protection/>
    </xf>
    <xf numFmtId="0" fontId="38" fillId="0" borderId="30" xfId="1003" applyFont="1" applyBorder="1" applyAlignment="1">
      <alignment horizontal="right"/>
      <protection/>
    </xf>
    <xf numFmtId="0" fontId="38" fillId="0" borderId="36" xfId="1003" applyFont="1" applyBorder="1">
      <alignment/>
      <protection/>
    </xf>
    <xf numFmtId="0" fontId="38" fillId="0" borderId="31" xfId="1003" applyFont="1" applyBorder="1">
      <alignment/>
      <protection/>
    </xf>
    <xf numFmtId="167" fontId="38" fillId="0" borderId="0" xfId="1003" applyNumberFormat="1" applyFont="1" applyBorder="1">
      <alignment/>
      <protection/>
    </xf>
    <xf numFmtId="199" fontId="38" fillId="0" borderId="37" xfId="1003" applyNumberFormat="1" applyFont="1" applyBorder="1">
      <alignment/>
      <protection/>
    </xf>
    <xf numFmtId="0" fontId="38" fillId="0" borderId="4" xfId="1003" applyFont="1" applyBorder="1">
      <alignment/>
      <protection/>
    </xf>
    <xf numFmtId="0" fontId="38" fillId="0" borderId="38" xfId="1003" applyFont="1" applyBorder="1">
      <alignment/>
      <protection/>
    </xf>
    <xf numFmtId="2" fontId="38" fillId="0" borderId="4" xfId="1003" applyNumberFormat="1" applyFont="1" applyBorder="1">
      <alignment/>
      <protection/>
    </xf>
    <xf numFmtId="0" fontId="38" fillId="0" borderId="39" xfId="1003" applyFont="1" applyBorder="1">
      <alignment/>
      <protection/>
    </xf>
    <xf numFmtId="2" fontId="121" fillId="0" borderId="40" xfId="1003" applyNumberFormat="1" applyFont="1" applyBorder="1">
      <alignment/>
      <protection/>
    </xf>
    <xf numFmtId="1" fontId="121" fillId="0" borderId="41" xfId="1003" applyNumberFormat="1" applyFont="1" applyBorder="1">
      <alignment/>
      <protection/>
    </xf>
    <xf numFmtId="1" fontId="38" fillId="0" borderId="36" xfId="1003" applyNumberFormat="1" applyFont="1" applyBorder="1">
      <alignment/>
      <protection/>
    </xf>
    <xf numFmtId="203" fontId="121" fillId="0" borderId="37" xfId="1003" applyNumberFormat="1" applyFont="1" applyBorder="1">
      <alignment/>
      <protection/>
    </xf>
    <xf numFmtId="0" fontId="38" fillId="51" borderId="0" xfId="1003" applyFont="1" applyFill="1" applyBorder="1" applyAlignment="1">
      <alignment horizontal="left"/>
      <protection/>
    </xf>
    <xf numFmtId="0" fontId="38" fillId="0" borderId="0" xfId="1003" applyFont="1" applyBorder="1" applyAlignment="1">
      <alignment wrapText="1"/>
      <protection/>
    </xf>
    <xf numFmtId="2" fontId="38" fillId="0" borderId="0" xfId="1003" applyNumberFormat="1" applyFont="1" applyBorder="1">
      <alignment/>
      <protection/>
    </xf>
    <xf numFmtId="1" fontId="38" fillId="0" borderId="39" xfId="1003" applyNumberFormat="1" applyFont="1" applyBorder="1">
      <alignment/>
      <protection/>
    </xf>
    <xf numFmtId="1" fontId="38" fillId="0" borderId="40" xfId="1003" applyNumberFormat="1" applyFont="1" applyBorder="1">
      <alignment/>
      <protection/>
    </xf>
    <xf numFmtId="0" fontId="38" fillId="0" borderId="41" xfId="1003" applyFont="1" applyBorder="1">
      <alignment/>
      <protection/>
    </xf>
    <xf numFmtId="0" fontId="38" fillId="0" borderId="0" xfId="1003" applyFont="1" applyBorder="1" applyAlignment="1">
      <alignment horizontal="left"/>
      <protection/>
    </xf>
    <xf numFmtId="0" fontId="125" fillId="0" borderId="0" xfId="1003" applyFont="1" applyBorder="1" applyAlignment="1">
      <alignment horizontal="left"/>
      <protection/>
    </xf>
    <xf numFmtId="0" fontId="125" fillId="0" borderId="0" xfId="1003" applyFont="1" applyBorder="1" applyAlignment="1">
      <alignment wrapText="1"/>
      <protection/>
    </xf>
    <xf numFmtId="2" fontId="125" fillId="0" borderId="0" xfId="1003" applyNumberFormat="1" applyFont="1" applyBorder="1" applyAlignment="1">
      <alignment horizontal="right"/>
      <protection/>
    </xf>
    <xf numFmtId="167" fontId="125" fillId="0" borderId="0" xfId="1003" applyNumberFormat="1" applyFont="1">
      <alignment/>
      <protection/>
    </xf>
    <xf numFmtId="0" fontId="125" fillId="0" borderId="0" xfId="1003" applyFont="1" applyBorder="1" applyAlignment="1">
      <alignment horizontal="center"/>
      <protection/>
    </xf>
    <xf numFmtId="2" fontId="125" fillId="0" borderId="0" xfId="1003" applyNumberFormat="1" applyFont="1" applyBorder="1">
      <alignment/>
      <protection/>
    </xf>
    <xf numFmtId="0" fontId="38" fillId="0" borderId="0" xfId="1003" applyFont="1" applyAlignment="1">
      <alignment horizontal="left"/>
      <protection/>
    </xf>
    <xf numFmtId="0" fontId="2" fillId="0" borderId="0" xfId="0" applyFont="1" applyAlignment="1">
      <alignment horizontal="center" vertical="center"/>
    </xf>
    <xf numFmtId="0" fontId="2" fillId="0" borderId="33" xfId="0" applyFont="1" applyBorder="1" applyAlignment="1">
      <alignment horizontal="center" wrapText="1"/>
    </xf>
    <xf numFmtId="0" fontId="2" fillId="0" borderId="4" xfId="0" applyFont="1" applyBorder="1" applyAlignment="1">
      <alignment horizontal="center" vertical="center" wrapText="1"/>
    </xf>
    <xf numFmtId="0" fontId="5" fillId="0" borderId="0" xfId="0" applyFont="1" applyAlignment="1">
      <alignment horizontal="center" vertical="center" wrapText="1"/>
    </xf>
    <xf numFmtId="0" fontId="18" fillId="0" borderId="4" xfId="610"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2" fillId="0" borderId="42" xfId="0" applyFont="1" applyFill="1" applyBorder="1" applyAlignment="1">
      <alignment horizontal="center" vertical="top" wrapText="1"/>
    </xf>
    <xf numFmtId="0" fontId="2" fillId="0" borderId="43" xfId="0" applyFont="1" applyFill="1" applyBorder="1" applyAlignment="1">
      <alignment horizontal="center" vertical="top" wrapText="1"/>
    </xf>
    <xf numFmtId="0" fontId="2" fillId="0" borderId="32" xfId="0" applyFont="1" applyFill="1" applyBorder="1" applyAlignment="1">
      <alignment horizontal="center" vertical="top" wrapText="1"/>
    </xf>
    <xf numFmtId="4" fontId="2" fillId="0" borderId="4" xfId="0" applyNumberFormat="1" applyFont="1" applyFill="1" applyBorder="1" applyAlignment="1">
      <alignment horizontal="center" vertical="center" wrapText="1"/>
    </xf>
    <xf numFmtId="0" fontId="118" fillId="0" borderId="0" xfId="1003" applyFont="1" applyAlignment="1">
      <alignment horizontal="center" vertical="center" wrapText="1"/>
      <protection/>
    </xf>
    <xf numFmtId="2" fontId="125" fillId="0" borderId="0" xfId="1003" applyNumberFormat="1" applyFont="1" applyAlignment="1">
      <alignment horizontal="right"/>
      <protection/>
    </xf>
    <xf numFmtId="0" fontId="128" fillId="0" borderId="0" xfId="1003" applyFont="1" applyAlignment="1">
      <alignment horizontal="center" vertical="center" wrapText="1"/>
      <protection/>
    </xf>
    <xf numFmtId="0" fontId="38" fillId="0" borderId="4" xfId="1003" applyFont="1" applyBorder="1" applyAlignment="1">
      <alignment horizontal="center"/>
      <protection/>
    </xf>
    <xf numFmtId="0" fontId="38" fillId="0" borderId="4" xfId="1003" applyFont="1" applyBorder="1" applyAlignment="1">
      <alignment horizontal="center" vertical="center" wrapText="1"/>
      <protection/>
    </xf>
    <xf numFmtId="0" fontId="3" fillId="0" borderId="44" xfId="1002" applyFont="1" applyBorder="1" applyAlignment="1">
      <alignment horizontal="center" vertical="center" wrapText="1"/>
      <protection/>
    </xf>
    <xf numFmtId="0" fontId="3" fillId="0" borderId="35" xfId="1002" applyFont="1" applyBorder="1" applyAlignment="1">
      <alignment horizontal="center" vertical="center" wrapText="1"/>
      <protection/>
    </xf>
    <xf numFmtId="2" fontId="125" fillId="0" borderId="0" xfId="1003" applyNumberFormat="1" applyFont="1" applyBorder="1" applyAlignment="1">
      <alignment horizontal="center"/>
      <protection/>
    </xf>
    <xf numFmtId="0" fontId="38" fillId="0" borderId="45" xfId="1003" applyFont="1" applyBorder="1" applyAlignment="1">
      <alignment horizontal="center"/>
      <protection/>
    </xf>
    <xf numFmtId="0" fontId="130" fillId="0" borderId="0" xfId="1003" applyFont="1" applyAlignment="1">
      <alignment horizontal="center" wrapText="1"/>
      <protection/>
    </xf>
  </cellXfs>
  <cellStyles count="1297">
    <cellStyle name="Normal" xfId="0"/>
    <cellStyle name="%" xfId="15"/>
    <cellStyle name="%_Inputs" xfId="16"/>
    <cellStyle name="%_Inputs (const)" xfId="17"/>
    <cellStyle name="%_Inputs Co" xfId="18"/>
    <cellStyle name="_1.30 в МРСК и РЭК - 28.04.09" xfId="19"/>
    <cellStyle name="_Model_RAB Мой" xfId="20"/>
    <cellStyle name="_Model_RAB_MRSK_svod" xfId="21"/>
    <cellStyle name="_АГ" xfId="22"/>
    <cellStyle name="_АГ_Xl0000015" xfId="23"/>
    <cellStyle name="_АГ_Расшифровка к ф.6 БП на 2009год" xfId="24"/>
    <cellStyle name="_выручка по присоединениям2" xfId="25"/>
    <cellStyle name="_Заявка на 2010-2012 в РЭК без РАБа" xfId="26"/>
    <cellStyle name="_Исходные данные для модели" xfId="27"/>
    <cellStyle name="_Книга1" xfId="28"/>
    <cellStyle name="_Книга1 2" xfId="29"/>
    <cellStyle name="_Книга1_Копия АРМ_БП_РСК_V10 0_20100213" xfId="30"/>
    <cellStyle name="_Книга1_Копия АРМ_БП_РСК_V10 0_20100213 2" xfId="31"/>
    <cellStyle name="_МОДЕЛЬ_1 (2)" xfId="32"/>
    <cellStyle name="_НВВ 2009 постатейно свод по филиалам_09_02_09" xfId="33"/>
    <cellStyle name="_НВВ 2009 постатейно свод по филиалам_для Валентина" xfId="34"/>
    <cellStyle name="_Омск" xfId="35"/>
    <cellStyle name="_ОПЕРАТИВКА ГПЭС апрель" xfId="36"/>
    <cellStyle name="_п.1.30" xfId="37"/>
    <cellStyle name="_пр 5 тариф RAB" xfId="38"/>
    <cellStyle name="_Предожение _ДБП_2009 г ( согласованные БП)  (2)" xfId="39"/>
    <cellStyle name="_ПРИЛ. 2003_ЧТЭ" xfId="40"/>
    <cellStyle name="_Приложение МТС-3-КС" xfId="41"/>
    <cellStyle name="_Приложение-МТС--2-1" xfId="42"/>
    <cellStyle name="_Расчет RAB_22072008" xfId="43"/>
    <cellStyle name="_Расчет RAB_Лен и МОЭСК_с 2010 года_14.04.2009_со сглаж_version 3.0_без ФСК" xfId="44"/>
    <cellStyle name="_Расчет тарифов на 2010 год 17,5%" xfId="45"/>
    <cellStyle name="_Расчет тарифов на 2010 год 17,5% согласовано МРСК" xfId="46"/>
    <cellStyle name="_Свод по ИПР (2)" xfId="47"/>
    <cellStyle name="_таблицы для расчетов28-04-08_2006-2009_прибыль корр_по ИА" xfId="48"/>
    <cellStyle name="_таблицы для расчетов28-04-08_2006-2009с ИА" xfId="49"/>
    <cellStyle name="_тарифы на 2010 год 17,5% со связью и ОКУ (ДУП)" xfId="50"/>
    <cellStyle name="_УЕ по программе RAB (1)" xfId="51"/>
    <cellStyle name="_ФЗП АК и Связи 2009 год (ММТС на ур. пож мин. факт инд. 2 кв.)" xfId="52"/>
    <cellStyle name="_Форма 6  РТК.xls(отчет по Адр пр. ЛО)" xfId="53"/>
    <cellStyle name="_формат по RAB" xfId="54"/>
    <cellStyle name="_Формат разбивки по МРСК_РСК" xfId="55"/>
    <cellStyle name="_Формат_для Согласования" xfId="56"/>
    <cellStyle name="_Шаблон для связи на 2010 год 17,5%" xfId="57"/>
    <cellStyle name="’ћѓћ‚›‰" xfId="58"/>
    <cellStyle name="”ќђќ‘ћ‚›‰" xfId="59"/>
    <cellStyle name="”љ‘ђћ‚ђќќ›‰" xfId="60"/>
    <cellStyle name="„…ќ…†ќ›‰" xfId="61"/>
    <cellStyle name="‡ђѓћ‹ћ‚ћљ1" xfId="62"/>
    <cellStyle name="‡ђѓћ‹ћ‚ћљ2" xfId="63"/>
    <cellStyle name="20% - Accent1" xfId="64"/>
    <cellStyle name="20% - Accent2" xfId="65"/>
    <cellStyle name="20% - Accent3" xfId="66"/>
    <cellStyle name="20% - Accent4" xfId="67"/>
    <cellStyle name="20% - Accent5" xfId="68"/>
    <cellStyle name="20% - Accent6" xfId="69"/>
    <cellStyle name="20% - Акцент1" xfId="70"/>
    <cellStyle name="20% - Акцент1 2" xfId="71"/>
    <cellStyle name="20% - Акцент1 3" xfId="72"/>
    <cellStyle name="20% - Акцент1 4" xfId="73"/>
    <cellStyle name="20% - Акцент1 5" xfId="74"/>
    <cellStyle name="20% - Акцент1 6" xfId="75"/>
    <cellStyle name="20% - Акцент1 7" xfId="76"/>
    <cellStyle name="20% - Акцент1_Тариф 2016 электрос" xfId="77"/>
    <cellStyle name="20% - Акцент2" xfId="78"/>
    <cellStyle name="20% - Акцент2 2" xfId="79"/>
    <cellStyle name="20% - Акцент2 3" xfId="80"/>
    <cellStyle name="20% - Акцент2 4" xfId="81"/>
    <cellStyle name="20% - Акцент2 5" xfId="82"/>
    <cellStyle name="20% - Акцент2 6" xfId="83"/>
    <cellStyle name="20% - Акцент2 7" xfId="84"/>
    <cellStyle name="20% - Акцент2_Тариф 2016 электрос" xfId="85"/>
    <cellStyle name="20% - Акцент3" xfId="86"/>
    <cellStyle name="20% - Акцент3 2" xfId="87"/>
    <cellStyle name="20% - Акцент3 3" xfId="88"/>
    <cellStyle name="20% - Акцент3 4" xfId="89"/>
    <cellStyle name="20% - Акцент3 5" xfId="90"/>
    <cellStyle name="20% - Акцент3 6" xfId="91"/>
    <cellStyle name="20% - Акцент3 7" xfId="92"/>
    <cellStyle name="20% - Акцент3_Тариф 2016 электрос" xfId="93"/>
    <cellStyle name="20% - Акцент4" xfId="94"/>
    <cellStyle name="20% - Акцент4 2" xfId="95"/>
    <cellStyle name="20% - Акцент4 3" xfId="96"/>
    <cellStyle name="20% - Акцент4 4" xfId="97"/>
    <cellStyle name="20% - Акцент4 5" xfId="98"/>
    <cellStyle name="20% - Акцент4 6" xfId="99"/>
    <cellStyle name="20% - Акцент4 7" xfId="100"/>
    <cellStyle name="20% - Акцент4_Тариф 2016 электрос" xfId="101"/>
    <cellStyle name="20% - Акцент5" xfId="102"/>
    <cellStyle name="20% - Акцент5 2" xfId="103"/>
    <cellStyle name="20% - Акцент5 3" xfId="104"/>
    <cellStyle name="20% - Акцент5 4" xfId="105"/>
    <cellStyle name="20% - Акцент5 5" xfId="106"/>
    <cellStyle name="20% - Акцент5 6" xfId="107"/>
    <cellStyle name="20% - Акцент5 7" xfId="108"/>
    <cellStyle name="20% - Акцент5_Тариф 2016 электрос" xfId="109"/>
    <cellStyle name="20% - Акцент6" xfId="110"/>
    <cellStyle name="20% - Акцент6 2" xfId="111"/>
    <cellStyle name="20% - Акцент6 3" xfId="112"/>
    <cellStyle name="20% - Акцент6 4" xfId="113"/>
    <cellStyle name="20% - Акцент6 5" xfId="114"/>
    <cellStyle name="20% - Акцент6 6" xfId="115"/>
    <cellStyle name="20% - Акцент6 7" xfId="116"/>
    <cellStyle name="20% - Акцент6_Тариф 2016 электрос" xfId="117"/>
    <cellStyle name="40% - Accent1" xfId="118"/>
    <cellStyle name="40% - Accent2" xfId="119"/>
    <cellStyle name="40% - Accent3" xfId="120"/>
    <cellStyle name="40% - Accent4" xfId="121"/>
    <cellStyle name="40% - Accent5" xfId="122"/>
    <cellStyle name="40% - Accent6" xfId="123"/>
    <cellStyle name="40% - Акцент1" xfId="124"/>
    <cellStyle name="40% - Акцент1 2" xfId="125"/>
    <cellStyle name="40% - Акцент1 3" xfId="126"/>
    <cellStyle name="40% - Акцент1 4" xfId="127"/>
    <cellStyle name="40% - Акцент1 5" xfId="128"/>
    <cellStyle name="40% - Акцент1 6" xfId="129"/>
    <cellStyle name="40% - Акцент1 7" xfId="130"/>
    <cellStyle name="40% - Акцент1_Тариф 2016 электрос" xfId="131"/>
    <cellStyle name="40% - Акцент2" xfId="132"/>
    <cellStyle name="40% - Акцент2 2" xfId="133"/>
    <cellStyle name="40% - Акцент2 3" xfId="134"/>
    <cellStyle name="40% - Акцент2 4" xfId="135"/>
    <cellStyle name="40% - Акцент2 5" xfId="136"/>
    <cellStyle name="40% - Акцент2 6" xfId="137"/>
    <cellStyle name="40% - Акцент2 7" xfId="138"/>
    <cellStyle name="40% - Акцент2_Тариф 2016 электрос" xfId="139"/>
    <cellStyle name="40% - Акцент3" xfId="140"/>
    <cellStyle name="40% - Акцент3 2" xfId="141"/>
    <cellStyle name="40% - Акцент3 3" xfId="142"/>
    <cellStyle name="40% - Акцент3 4" xfId="143"/>
    <cellStyle name="40% - Акцент3 5" xfId="144"/>
    <cellStyle name="40% - Акцент3 6" xfId="145"/>
    <cellStyle name="40% - Акцент3 7" xfId="146"/>
    <cellStyle name="40% - Акцент3_Тариф 2016 электрос" xfId="147"/>
    <cellStyle name="40% - Акцент4" xfId="148"/>
    <cellStyle name="40% - Акцент4 2" xfId="149"/>
    <cellStyle name="40% - Акцент4 3" xfId="150"/>
    <cellStyle name="40% - Акцент4 4" xfId="151"/>
    <cellStyle name="40% - Акцент4 5" xfId="152"/>
    <cellStyle name="40% - Акцент4 6" xfId="153"/>
    <cellStyle name="40% - Акцент4 7" xfId="154"/>
    <cellStyle name="40% - Акцент4_Тариф 2016 электрос" xfId="155"/>
    <cellStyle name="40% - Акцент5" xfId="156"/>
    <cellStyle name="40% - Акцент5 2" xfId="157"/>
    <cellStyle name="40% - Акцент5 3" xfId="158"/>
    <cellStyle name="40% - Акцент5 4" xfId="159"/>
    <cellStyle name="40% - Акцент5 5" xfId="160"/>
    <cellStyle name="40% - Акцент5 6" xfId="161"/>
    <cellStyle name="40% - Акцент5 7" xfId="162"/>
    <cellStyle name="40% - Акцент5_Тариф 2016 электрос" xfId="163"/>
    <cellStyle name="40% - Акцент6" xfId="164"/>
    <cellStyle name="40% - Акцент6 2" xfId="165"/>
    <cellStyle name="40% - Акцент6 3" xfId="166"/>
    <cellStyle name="40% - Акцент6 4" xfId="167"/>
    <cellStyle name="40% - Акцент6 5" xfId="168"/>
    <cellStyle name="40% - Акцент6 6" xfId="169"/>
    <cellStyle name="40% - Акцент6 7" xfId="170"/>
    <cellStyle name="40% - Акцент6_Тариф 2016 электрос" xfId="171"/>
    <cellStyle name="60% - Accent1" xfId="172"/>
    <cellStyle name="60% - Accent2" xfId="173"/>
    <cellStyle name="60% - Accent3" xfId="174"/>
    <cellStyle name="60% - Accent4" xfId="175"/>
    <cellStyle name="60% - Accent5" xfId="176"/>
    <cellStyle name="60% - Accent6" xfId="177"/>
    <cellStyle name="60% - Акцент1" xfId="178"/>
    <cellStyle name="60% - Акцент1 2" xfId="179"/>
    <cellStyle name="60% - Акцент1 3" xfId="180"/>
    <cellStyle name="60% - Акцент1 4" xfId="181"/>
    <cellStyle name="60% - Акцент1 5" xfId="182"/>
    <cellStyle name="60% - Акцент1 6" xfId="183"/>
    <cellStyle name="60% - Акцент1 7" xfId="184"/>
    <cellStyle name="60% - Акцент1_Тариф 2016 электрос" xfId="185"/>
    <cellStyle name="60% - Акцент2" xfId="186"/>
    <cellStyle name="60% - Акцент2 2" xfId="187"/>
    <cellStyle name="60% - Акцент2 3" xfId="188"/>
    <cellStyle name="60% - Акцент2 4" xfId="189"/>
    <cellStyle name="60% - Акцент2 5" xfId="190"/>
    <cellStyle name="60% - Акцент2 6" xfId="191"/>
    <cellStyle name="60% - Акцент2 7" xfId="192"/>
    <cellStyle name="60% - Акцент2_Тариф 2016 электрос" xfId="193"/>
    <cellStyle name="60% - Акцент3" xfId="194"/>
    <cellStyle name="60% - Акцент3 2" xfId="195"/>
    <cellStyle name="60% - Акцент3 3" xfId="196"/>
    <cellStyle name="60% - Акцент3 4" xfId="197"/>
    <cellStyle name="60% - Акцент3 5" xfId="198"/>
    <cellStyle name="60% - Акцент3 6" xfId="199"/>
    <cellStyle name="60% - Акцент3 7" xfId="200"/>
    <cellStyle name="60% - Акцент3_Тариф 2016 электрос" xfId="201"/>
    <cellStyle name="60% - Акцент4" xfId="202"/>
    <cellStyle name="60% - Акцент4 2" xfId="203"/>
    <cellStyle name="60% - Акцент4 3" xfId="204"/>
    <cellStyle name="60% - Акцент4 4" xfId="205"/>
    <cellStyle name="60% - Акцент4 5" xfId="206"/>
    <cellStyle name="60% - Акцент4 6" xfId="207"/>
    <cellStyle name="60% - Акцент4 7" xfId="208"/>
    <cellStyle name="60% - Акцент4_Тариф 2016 электрос" xfId="209"/>
    <cellStyle name="60% - Акцент5" xfId="210"/>
    <cellStyle name="60% - Акцент5 2" xfId="211"/>
    <cellStyle name="60% - Акцент5 3" xfId="212"/>
    <cellStyle name="60% - Акцент5 4" xfId="213"/>
    <cellStyle name="60% - Акцент5 5" xfId="214"/>
    <cellStyle name="60% - Акцент5 6" xfId="215"/>
    <cellStyle name="60% - Акцент5 7" xfId="216"/>
    <cellStyle name="60% - Акцент5_Тариф 2016 электрос" xfId="217"/>
    <cellStyle name="60% - Акцент6" xfId="218"/>
    <cellStyle name="60% - Акцент6 2" xfId="219"/>
    <cellStyle name="60% - Акцент6 3" xfId="220"/>
    <cellStyle name="60% - Акцент6 4" xfId="221"/>
    <cellStyle name="60% - Акцент6 5" xfId="222"/>
    <cellStyle name="60% - Акцент6 6" xfId="223"/>
    <cellStyle name="60% - Акцент6 7" xfId="224"/>
    <cellStyle name="60% - Акцент6_Тариф 2016 электрос" xfId="225"/>
    <cellStyle name="Accent1" xfId="226"/>
    <cellStyle name="Accent1 - 20%" xfId="227"/>
    <cellStyle name="Accent1 - 40%" xfId="228"/>
    <cellStyle name="Accent1 - 60%" xfId="229"/>
    <cellStyle name="Accent1 2" xfId="230"/>
    <cellStyle name="Accent1 3" xfId="231"/>
    <cellStyle name="Accent1 4" xfId="232"/>
    <cellStyle name="Accent1 5" xfId="233"/>
    <cellStyle name="Accent1 6" xfId="234"/>
    <cellStyle name="Accent1 7" xfId="235"/>
    <cellStyle name="Accent1_Тариф 2016 электрос" xfId="236"/>
    <cellStyle name="Accent2" xfId="237"/>
    <cellStyle name="Accent2 - 20%" xfId="238"/>
    <cellStyle name="Accent2 - 40%" xfId="239"/>
    <cellStyle name="Accent2 - 60%" xfId="240"/>
    <cellStyle name="Accent2 2" xfId="241"/>
    <cellStyle name="Accent2 3" xfId="242"/>
    <cellStyle name="Accent2 4" xfId="243"/>
    <cellStyle name="Accent2 5" xfId="244"/>
    <cellStyle name="Accent2 6" xfId="245"/>
    <cellStyle name="Accent2 7" xfId="246"/>
    <cellStyle name="Accent2_Тариф 2016 электрос" xfId="247"/>
    <cellStyle name="Accent3" xfId="248"/>
    <cellStyle name="Accent3 - 20%" xfId="249"/>
    <cellStyle name="Accent3 - 40%" xfId="250"/>
    <cellStyle name="Accent3 - 60%" xfId="251"/>
    <cellStyle name="Accent3 2" xfId="252"/>
    <cellStyle name="Accent3 3" xfId="253"/>
    <cellStyle name="Accent3 4" xfId="254"/>
    <cellStyle name="Accent3 5" xfId="255"/>
    <cellStyle name="Accent3 6" xfId="256"/>
    <cellStyle name="Accent3 7" xfId="257"/>
    <cellStyle name="Accent3_Тариф 2016 электрос" xfId="258"/>
    <cellStyle name="Accent4" xfId="259"/>
    <cellStyle name="Accent4 - 20%" xfId="260"/>
    <cellStyle name="Accent4 - 40%" xfId="261"/>
    <cellStyle name="Accent4 - 60%" xfId="262"/>
    <cellStyle name="Accent4 2" xfId="263"/>
    <cellStyle name="Accent4 3" xfId="264"/>
    <cellStyle name="Accent4 4" xfId="265"/>
    <cellStyle name="Accent4 5" xfId="266"/>
    <cellStyle name="Accent4 6" xfId="267"/>
    <cellStyle name="Accent4 7" xfId="268"/>
    <cellStyle name="Accent4_Тариф 2016 электрос" xfId="269"/>
    <cellStyle name="Accent5" xfId="270"/>
    <cellStyle name="Accent5 - 20%" xfId="271"/>
    <cellStyle name="Accent5 - 40%" xfId="272"/>
    <cellStyle name="Accent5 - 60%" xfId="273"/>
    <cellStyle name="Accent5 2" xfId="274"/>
    <cellStyle name="Accent5 3" xfId="275"/>
    <cellStyle name="Accent5 4" xfId="276"/>
    <cellStyle name="Accent5 5" xfId="277"/>
    <cellStyle name="Accent5 6" xfId="278"/>
    <cellStyle name="Accent5 7" xfId="279"/>
    <cellStyle name="Accent5_Тариф 2016 электрос" xfId="280"/>
    <cellStyle name="Accent6" xfId="281"/>
    <cellStyle name="Accent6 - 20%" xfId="282"/>
    <cellStyle name="Accent6 - 40%" xfId="283"/>
    <cellStyle name="Accent6 - 60%" xfId="284"/>
    <cellStyle name="Accent6 2" xfId="285"/>
    <cellStyle name="Accent6 3" xfId="286"/>
    <cellStyle name="Accent6 4" xfId="287"/>
    <cellStyle name="Accent6 5" xfId="288"/>
    <cellStyle name="Accent6 6" xfId="289"/>
    <cellStyle name="Accent6 7" xfId="290"/>
    <cellStyle name="Accent6_Тариф 2016 электрос" xfId="291"/>
    <cellStyle name="account" xfId="292"/>
    <cellStyle name="Accounting" xfId="293"/>
    <cellStyle name="Ăčďĺđńńűëęŕ" xfId="294"/>
    <cellStyle name="Áĺççŕůčňíűé" xfId="295"/>
    <cellStyle name="Äĺíĺćíűé [0]_(ňŕá 3č)" xfId="296"/>
    <cellStyle name="Äĺíĺćíűé_(ňŕá 3č)" xfId="297"/>
    <cellStyle name="Anna" xfId="298"/>
    <cellStyle name="AP_AR_UPS" xfId="299"/>
    <cellStyle name="BackGround_General" xfId="300"/>
    <cellStyle name="Bad" xfId="301"/>
    <cellStyle name="Bad 2" xfId="302"/>
    <cellStyle name="Bad 3" xfId="303"/>
    <cellStyle name="Bad 4" xfId="304"/>
    <cellStyle name="Bad 5" xfId="305"/>
    <cellStyle name="Bad 6" xfId="306"/>
    <cellStyle name="Bad 7" xfId="307"/>
    <cellStyle name="Bad_Тариф 2016 электрос" xfId="308"/>
    <cellStyle name="blank" xfId="309"/>
    <cellStyle name="Blue_Calculation" xfId="310"/>
    <cellStyle name="Calculation" xfId="311"/>
    <cellStyle name="Calculation 2" xfId="312"/>
    <cellStyle name="Calculation 3" xfId="313"/>
    <cellStyle name="Calculation 4" xfId="314"/>
    <cellStyle name="Calculation 5" xfId="315"/>
    <cellStyle name="Calculation 6" xfId="316"/>
    <cellStyle name="Calculation 7" xfId="317"/>
    <cellStyle name="Calculation_Тариф 2016 электрос" xfId="318"/>
    <cellStyle name="Check" xfId="319"/>
    <cellStyle name="Check Cell" xfId="320"/>
    <cellStyle name="Check Cell 2" xfId="321"/>
    <cellStyle name="Check Cell 3" xfId="322"/>
    <cellStyle name="Check Cell 4" xfId="323"/>
    <cellStyle name="Check Cell 5" xfId="324"/>
    <cellStyle name="Check Cell 6" xfId="325"/>
    <cellStyle name="Check Cell 7" xfId="326"/>
    <cellStyle name="Check Cell_Тариф 2016 электрос" xfId="327"/>
    <cellStyle name="Comma [0]_laroux" xfId="328"/>
    <cellStyle name="Comma_laroux" xfId="329"/>
    <cellStyle name="Comma0" xfId="330"/>
    <cellStyle name="Çŕůčňíűé" xfId="331"/>
    <cellStyle name="Currency [0]" xfId="332"/>
    <cellStyle name="Currency [0] 2" xfId="333"/>
    <cellStyle name="Currency [0] 3" xfId="334"/>
    <cellStyle name="Currency [0] 4" xfId="335"/>
    <cellStyle name="Currency_laroux" xfId="336"/>
    <cellStyle name="Currency0" xfId="337"/>
    <cellStyle name="Đ_x0010_" xfId="338"/>
    <cellStyle name="date" xfId="339"/>
    <cellStyle name="Dates" xfId="340"/>
    <cellStyle name="Dezimal [0]_Compiling Utility Macros" xfId="341"/>
    <cellStyle name="Dezimal_Compiling Utility Macros" xfId="342"/>
    <cellStyle name="E-mail" xfId="343"/>
    <cellStyle name="Emphasis 1" xfId="344"/>
    <cellStyle name="Emphasis 2" xfId="345"/>
    <cellStyle name="Emphasis 3" xfId="346"/>
    <cellStyle name="Euro" xfId="347"/>
    <cellStyle name="Euro 2" xfId="348"/>
    <cellStyle name="Euro 3" xfId="349"/>
    <cellStyle name="Euro 4" xfId="350"/>
    <cellStyle name="Euro 5" xfId="351"/>
    <cellStyle name="Euro 6" xfId="352"/>
    <cellStyle name="Euro 7" xfId="353"/>
    <cellStyle name="Excel Built-in Normal" xfId="354"/>
    <cellStyle name="Explanatory Text" xfId="355"/>
    <cellStyle name="Fixed" xfId="356"/>
    <cellStyle name="Footnotes" xfId="357"/>
    <cellStyle name="General_Ledger" xfId="358"/>
    <cellStyle name="Good" xfId="359"/>
    <cellStyle name="Good 2" xfId="360"/>
    <cellStyle name="Good 3" xfId="361"/>
    <cellStyle name="Good 4" xfId="362"/>
    <cellStyle name="Good 5" xfId="363"/>
    <cellStyle name="Good 6" xfId="364"/>
    <cellStyle name="Good 7" xfId="365"/>
    <cellStyle name="Good_Тариф 2016 электрос" xfId="366"/>
    <cellStyle name="Heading" xfId="367"/>
    <cellStyle name="Heading 1" xfId="368"/>
    <cellStyle name="Heading 1 2" xfId="369"/>
    <cellStyle name="Heading 1 3" xfId="370"/>
    <cellStyle name="Heading 1 4" xfId="371"/>
    <cellStyle name="Heading 1 5" xfId="372"/>
    <cellStyle name="Heading 1 6" xfId="373"/>
    <cellStyle name="Heading 1 7" xfId="374"/>
    <cellStyle name="Heading 1_Тариф 2016 электрос" xfId="375"/>
    <cellStyle name="Heading 2" xfId="376"/>
    <cellStyle name="Heading 2 2" xfId="377"/>
    <cellStyle name="Heading 2 3" xfId="378"/>
    <cellStyle name="Heading 2 4" xfId="379"/>
    <cellStyle name="Heading 2 5" xfId="380"/>
    <cellStyle name="Heading 2 6" xfId="381"/>
    <cellStyle name="Heading 2 7" xfId="382"/>
    <cellStyle name="Heading 3" xfId="383"/>
    <cellStyle name="Heading 3 2" xfId="384"/>
    <cellStyle name="Heading 3 3" xfId="385"/>
    <cellStyle name="Heading 3 4" xfId="386"/>
    <cellStyle name="Heading 3 5" xfId="387"/>
    <cellStyle name="Heading 3 6" xfId="388"/>
    <cellStyle name="Heading 3 7" xfId="389"/>
    <cellStyle name="Heading 3_Тариф 2016 электрос" xfId="390"/>
    <cellStyle name="Heading 4" xfId="391"/>
    <cellStyle name="Heading 4 2" xfId="392"/>
    <cellStyle name="Heading 4 3" xfId="393"/>
    <cellStyle name="Heading 4 4" xfId="394"/>
    <cellStyle name="Heading 4 5" xfId="395"/>
    <cellStyle name="Heading 4 6" xfId="396"/>
    <cellStyle name="Heading 4 7" xfId="397"/>
    <cellStyle name="Heading 4_Тариф 2016 электрос" xfId="398"/>
    <cellStyle name="Heading2" xfId="399"/>
    <cellStyle name="Hidden" xfId="400"/>
    <cellStyle name="Îáű÷íűé__FES" xfId="401"/>
    <cellStyle name="Îňęđűâŕâřŕ˙ń˙ ăčďĺđńńűëęŕ" xfId="402"/>
    <cellStyle name="Input" xfId="403"/>
    <cellStyle name="Input 2" xfId="404"/>
    <cellStyle name="Input 3" xfId="405"/>
    <cellStyle name="Input 4" xfId="406"/>
    <cellStyle name="Input 5" xfId="407"/>
    <cellStyle name="Input 6" xfId="408"/>
    <cellStyle name="Input 7" xfId="409"/>
    <cellStyle name="Input_Тариф 2016 электрос" xfId="410"/>
    <cellStyle name="Inputs" xfId="411"/>
    <cellStyle name="Inputs (const)" xfId="412"/>
    <cellStyle name="Inputs Co" xfId="413"/>
    <cellStyle name="Just_Table" xfId="414"/>
    <cellStyle name="LeftTitle" xfId="415"/>
    <cellStyle name="Linked Cell" xfId="416"/>
    <cellStyle name="Linked Cell 2" xfId="417"/>
    <cellStyle name="Linked Cell 3" xfId="418"/>
    <cellStyle name="Linked Cell 4" xfId="419"/>
    <cellStyle name="Linked Cell 5" xfId="420"/>
    <cellStyle name="Linked Cell 6" xfId="421"/>
    <cellStyle name="Linked Cell 7" xfId="422"/>
    <cellStyle name="Linked Cell_Тариф 2016 электрос" xfId="423"/>
    <cellStyle name="mystil" xfId="424"/>
    <cellStyle name="Neutral" xfId="425"/>
    <cellStyle name="Neutral 2" xfId="426"/>
    <cellStyle name="Neutral 3" xfId="427"/>
    <cellStyle name="Neutral 4" xfId="428"/>
    <cellStyle name="Neutral 5" xfId="429"/>
    <cellStyle name="Neutral 6" xfId="430"/>
    <cellStyle name="Neutral 7" xfId="431"/>
    <cellStyle name="Neutral_Тариф 2016 электрос" xfId="432"/>
    <cellStyle name="No_Input" xfId="433"/>
    <cellStyle name="Normal_38" xfId="434"/>
    <cellStyle name="Normal1" xfId="435"/>
    <cellStyle name="Note" xfId="436"/>
    <cellStyle name="Note 2" xfId="437"/>
    <cellStyle name="Note 3" xfId="438"/>
    <cellStyle name="Note 4" xfId="439"/>
    <cellStyle name="Note 5" xfId="440"/>
    <cellStyle name="Note 6" xfId="441"/>
    <cellStyle name="Note 7" xfId="442"/>
    <cellStyle name="Note_Тариф 2016 электрос" xfId="443"/>
    <cellStyle name="Ôčíŕíńîâűé [0]_(ňŕá 3č)" xfId="444"/>
    <cellStyle name="Ôčíŕíńîâűé_(ňŕá 3č)" xfId="445"/>
    <cellStyle name="Output" xfId="446"/>
    <cellStyle name="Output 2" xfId="447"/>
    <cellStyle name="Output 3" xfId="448"/>
    <cellStyle name="Output 4" xfId="449"/>
    <cellStyle name="Output 5" xfId="450"/>
    <cellStyle name="Output 6" xfId="451"/>
    <cellStyle name="Output 7" xfId="452"/>
    <cellStyle name="Output_Тариф 2016 электрос" xfId="453"/>
    <cellStyle name="PageHeading" xfId="454"/>
    <cellStyle name="Price_Body" xfId="455"/>
    <cellStyle name="QTitle" xfId="456"/>
    <cellStyle name="range" xfId="457"/>
    <cellStyle name="S0" xfId="458"/>
    <cellStyle name="S3_Лист4 (2)" xfId="459"/>
    <cellStyle name="SAPBEXaggData" xfId="460"/>
    <cellStyle name="SAPBEXaggDataEmph" xfId="461"/>
    <cellStyle name="SAPBEXaggItem" xfId="462"/>
    <cellStyle name="SAPBEXaggItemX" xfId="463"/>
    <cellStyle name="SAPBEXchaText" xfId="464"/>
    <cellStyle name="SAPBEXexcBad7" xfId="465"/>
    <cellStyle name="SAPBEXexcBad8" xfId="466"/>
    <cellStyle name="SAPBEXexcBad9" xfId="467"/>
    <cellStyle name="SAPBEXexcCritical4" xfId="468"/>
    <cellStyle name="SAPBEXexcCritical5" xfId="469"/>
    <cellStyle name="SAPBEXexcCritical6" xfId="470"/>
    <cellStyle name="SAPBEXexcGood1" xfId="471"/>
    <cellStyle name="SAPBEXexcGood2" xfId="472"/>
    <cellStyle name="SAPBEXexcGood3" xfId="473"/>
    <cellStyle name="SAPBEXfilterDrill" xfId="474"/>
    <cellStyle name="SAPBEXfilterItem" xfId="475"/>
    <cellStyle name="SAPBEXfilterText" xfId="476"/>
    <cellStyle name="SAPBEXformats" xfId="477"/>
    <cellStyle name="SAPBEXheaderItem" xfId="478"/>
    <cellStyle name="SAPBEXheaderText" xfId="479"/>
    <cellStyle name="SAPBEXHLevel0" xfId="480"/>
    <cellStyle name="SAPBEXHLevel0X" xfId="481"/>
    <cellStyle name="SAPBEXHLevel1" xfId="482"/>
    <cellStyle name="SAPBEXHLevel1X" xfId="483"/>
    <cellStyle name="SAPBEXHLevel2" xfId="484"/>
    <cellStyle name="SAPBEXHLevel2X" xfId="485"/>
    <cellStyle name="SAPBEXHLevel3" xfId="486"/>
    <cellStyle name="SAPBEXHLevel3X" xfId="487"/>
    <cellStyle name="SAPBEXinputData" xfId="488"/>
    <cellStyle name="SAPBEXinputData 2" xfId="489"/>
    <cellStyle name="SAPBEXinputData_Тариф 2016 электрос" xfId="490"/>
    <cellStyle name="SAPBEXresData" xfId="491"/>
    <cellStyle name="SAPBEXresDataEmph" xfId="492"/>
    <cellStyle name="SAPBEXresItem" xfId="493"/>
    <cellStyle name="SAPBEXresItemX" xfId="494"/>
    <cellStyle name="SAPBEXstdData" xfId="495"/>
    <cellStyle name="SAPBEXstdDataEmph" xfId="496"/>
    <cellStyle name="SAPBEXstdItem" xfId="497"/>
    <cellStyle name="SAPBEXstdItemX" xfId="498"/>
    <cellStyle name="SAPBEXtitle" xfId="499"/>
    <cellStyle name="SAPBEXundefined" xfId="500"/>
    <cellStyle name="SEM-BPS-data" xfId="501"/>
    <cellStyle name="SEM-BPS-head" xfId="502"/>
    <cellStyle name="SEM-BPS-headdata" xfId="503"/>
    <cellStyle name="SEM-BPS-headkey" xfId="504"/>
    <cellStyle name="SEM-BPS-input-on" xfId="505"/>
    <cellStyle name="SEM-BPS-key" xfId="506"/>
    <cellStyle name="SEM-BPS-sub1" xfId="507"/>
    <cellStyle name="SEM-BPS-sub2" xfId="508"/>
    <cellStyle name="SEM-BPS-total" xfId="509"/>
    <cellStyle name="Sheet Title" xfId="510"/>
    <cellStyle name="Show_Sell" xfId="511"/>
    <cellStyle name="Standard_Anpassen der Amortisation" xfId="512"/>
    <cellStyle name="Table" xfId="513"/>
    <cellStyle name="Table Heading" xfId="514"/>
    <cellStyle name="Title" xfId="515"/>
    <cellStyle name="Total" xfId="516"/>
    <cellStyle name="Total 2" xfId="517"/>
    <cellStyle name="Total 3" xfId="518"/>
    <cellStyle name="Total 4" xfId="519"/>
    <cellStyle name="Total 5" xfId="520"/>
    <cellStyle name="Total 6" xfId="521"/>
    <cellStyle name="Total 7" xfId="522"/>
    <cellStyle name="Validation" xfId="523"/>
    <cellStyle name="Warning Text" xfId="524"/>
    <cellStyle name="Warning Text 2" xfId="525"/>
    <cellStyle name="Warning Text 3" xfId="526"/>
    <cellStyle name="Warning Text 4" xfId="527"/>
    <cellStyle name="Warning Text 5" xfId="528"/>
    <cellStyle name="Warning Text 6" xfId="529"/>
    <cellStyle name="Warning Text 7" xfId="530"/>
    <cellStyle name="Warning Text_Тариф 2016 электрос" xfId="531"/>
    <cellStyle name="white" xfId="532"/>
    <cellStyle name="Wдhrung [0]_Compiling Utility Macros" xfId="533"/>
    <cellStyle name="Wдhrung_Compiling Utility Macros" xfId="534"/>
    <cellStyle name="YelNumbersCurr" xfId="535"/>
    <cellStyle name="Акцент1" xfId="536"/>
    <cellStyle name="Акцент1 2" xfId="537"/>
    <cellStyle name="Акцент1 3" xfId="538"/>
    <cellStyle name="Акцент1 4" xfId="539"/>
    <cellStyle name="Акцент1 5" xfId="540"/>
    <cellStyle name="Акцент1 6" xfId="541"/>
    <cellStyle name="Акцент1 7" xfId="542"/>
    <cellStyle name="Акцент1_Тариф 2016 электрос" xfId="543"/>
    <cellStyle name="Акцент2" xfId="544"/>
    <cellStyle name="Акцент2 2" xfId="545"/>
    <cellStyle name="Акцент2 3" xfId="546"/>
    <cellStyle name="Акцент2 4" xfId="547"/>
    <cellStyle name="Акцент2 5" xfId="548"/>
    <cellStyle name="Акцент2 6" xfId="549"/>
    <cellStyle name="Акцент2 7" xfId="550"/>
    <cellStyle name="Акцент2_Тариф 2016 электрос" xfId="551"/>
    <cellStyle name="Акцент3" xfId="552"/>
    <cellStyle name="Акцент3 2" xfId="553"/>
    <cellStyle name="Акцент3 3" xfId="554"/>
    <cellStyle name="Акцент3 4" xfId="555"/>
    <cellStyle name="Акцент3 5" xfId="556"/>
    <cellStyle name="Акцент3 6" xfId="557"/>
    <cellStyle name="Акцент3 7" xfId="558"/>
    <cellStyle name="Акцент3_Тариф 2016 электрос" xfId="559"/>
    <cellStyle name="Акцент4" xfId="560"/>
    <cellStyle name="Акцент4 2" xfId="561"/>
    <cellStyle name="Акцент4 3" xfId="562"/>
    <cellStyle name="Акцент4 4" xfId="563"/>
    <cellStyle name="Акцент4 5" xfId="564"/>
    <cellStyle name="Акцент4 6" xfId="565"/>
    <cellStyle name="Акцент4 7" xfId="566"/>
    <cellStyle name="Акцент4_Тариф 2016 электрос" xfId="567"/>
    <cellStyle name="Акцент5" xfId="568"/>
    <cellStyle name="Акцент5 2" xfId="569"/>
    <cellStyle name="Акцент5 3" xfId="570"/>
    <cellStyle name="Акцент5 4" xfId="571"/>
    <cellStyle name="Акцент5 5" xfId="572"/>
    <cellStyle name="Акцент5 6" xfId="573"/>
    <cellStyle name="Акцент5 7" xfId="574"/>
    <cellStyle name="Акцент5_Тариф 2016 электрос" xfId="575"/>
    <cellStyle name="Акцент6" xfId="576"/>
    <cellStyle name="Акцент6 2" xfId="577"/>
    <cellStyle name="Акцент6 3" xfId="578"/>
    <cellStyle name="Акцент6 4" xfId="579"/>
    <cellStyle name="Акцент6 5" xfId="580"/>
    <cellStyle name="Акцент6 6" xfId="581"/>
    <cellStyle name="Акцент6 7" xfId="582"/>
    <cellStyle name="Акцент6_Тариф 2016 электрос" xfId="583"/>
    <cellStyle name="Беззащитный" xfId="584"/>
    <cellStyle name="Ввод " xfId="585"/>
    <cellStyle name="Ввод  2" xfId="586"/>
    <cellStyle name="Ввод  3" xfId="587"/>
    <cellStyle name="Ввод  4" xfId="588"/>
    <cellStyle name="Ввод  5" xfId="589"/>
    <cellStyle name="Ввод  6" xfId="590"/>
    <cellStyle name="Ввод  7" xfId="591"/>
    <cellStyle name="Ввод _Тариф 2016 электрос" xfId="592"/>
    <cellStyle name="Внешняя сылка" xfId="593"/>
    <cellStyle name="Вывод" xfId="594"/>
    <cellStyle name="Вывод 2" xfId="595"/>
    <cellStyle name="Вывод 3" xfId="596"/>
    <cellStyle name="Вывод 4" xfId="597"/>
    <cellStyle name="Вывод 5" xfId="598"/>
    <cellStyle name="Вывод 6" xfId="599"/>
    <cellStyle name="Вывод 7" xfId="600"/>
    <cellStyle name="Вывод_Тариф 2016 электрос" xfId="601"/>
    <cellStyle name="Вычисление" xfId="602"/>
    <cellStyle name="Вычисление 2" xfId="603"/>
    <cellStyle name="Вычисление 3" xfId="604"/>
    <cellStyle name="Вычисление 4" xfId="605"/>
    <cellStyle name="Вычисление 5" xfId="606"/>
    <cellStyle name="Вычисление 6" xfId="607"/>
    <cellStyle name="Вычисление 7" xfId="608"/>
    <cellStyle name="Вычисление_Тариф 2016 электрос" xfId="609"/>
    <cellStyle name="Hyperlink" xfId="610"/>
    <cellStyle name="Гиперссылка 2" xfId="611"/>
    <cellStyle name="Currency" xfId="612"/>
    <cellStyle name="Currency [0]" xfId="613"/>
    <cellStyle name="Денежный 2" xfId="614"/>
    <cellStyle name="Заголовок" xfId="615"/>
    <cellStyle name="Заголовок 1" xfId="616"/>
    <cellStyle name="Заголовок 1 2" xfId="617"/>
    <cellStyle name="Заголовок 1 3" xfId="618"/>
    <cellStyle name="Заголовок 1 4" xfId="619"/>
    <cellStyle name="Заголовок 1 5" xfId="620"/>
    <cellStyle name="Заголовок 1 6" xfId="621"/>
    <cellStyle name="Заголовок 1 7" xfId="622"/>
    <cellStyle name="Заголовок 1_Тариф 2016 электрос" xfId="623"/>
    <cellStyle name="Заголовок 2" xfId="624"/>
    <cellStyle name="Заголовок 2 2" xfId="625"/>
    <cellStyle name="Заголовок 2 3" xfId="626"/>
    <cellStyle name="Заголовок 2 4" xfId="627"/>
    <cellStyle name="Заголовок 2 5" xfId="628"/>
    <cellStyle name="Заголовок 2 6" xfId="629"/>
    <cellStyle name="Заголовок 2 7" xfId="630"/>
    <cellStyle name="Заголовок 2_Тариф 2016 электрос" xfId="631"/>
    <cellStyle name="Заголовок 3" xfId="632"/>
    <cellStyle name="Заголовок 3 2" xfId="633"/>
    <cellStyle name="Заголовок 3 3" xfId="634"/>
    <cellStyle name="Заголовок 3 4" xfId="635"/>
    <cellStyle name="Заголовок 3 5" xfId="636"/>
    <cellStyle name="Заголовок 3 6" xfId="637"/>
    <cellStyle name="Заголовок 3 7" xfId="638"/>
    <cellStyle name="Заголовок 3_Тариф 2016 электрос" xfId="639"/>
    <cellStyle name="Заголовок 4" xfId="640"/>
    <cellStyle name="Заголовок 4 2" xfId="641"/>
    <cellStyle name="Заголовок 4 3" xfId="642"/>
    <cellStyle name="Заголовок 4 4" xfId="643"/>
    <cellStyle name="Заголовок 4 5" xfId="644"/>
    <cellStyle name="Заголовок 4 6" xfId="645"/>
    <cellStyle name="Заголовок 4 7" xfId="646"/>
    <cellStyle name="Заголовок 4_Тариф 2016 электрос" xfId="647"/>
    <cellStyle name="ЗаголовокСтолбца" xfId="648"/>
    <cellStyle name="Защитный" xfId="649"/>
    <cellStyle name="Значение" xfId="650"/>
    <cellStyle name="Зоголовок" xfId="651"/>
    <cellStyle name="зфпуруфвштп" xfId="652"/>
    <cellStyle name="Итог" xfId="653"/>
    <cellStyle name="Итог 2" xfId="654"/>
    <cellStyle name="Итог 3" xfId="655"/>
    <cellStyle name="Итог 4" xfId="656"/>
    <cellStyle name="Итог 5" xfId="657"/>
    <cellStyle name="Итог 6" xfId="658"/>
    <cellStyle name="Итог 7" xfId="659"/>
    <cellStyle name="Итог_Тариф 2016 электрос" xfId="660"/>
    <cellStyle name="Итого" xfId="661"/>
    <cellStyle name="йешеду" xfId="662"/>
    <cellStyle name="Контрольная ячейка" xfId="663"/>
    <cellStyle name="Контрольная ячейка 2" xfId="664"/>
    <cellStyle name="Контрольная ячейка 3" xfId="665"/>
    <cellStyle name="Контрольная ячейка 4" xfId="666"/>
    <cellStyle name="Контрольная ячейка 5" xfId="667"/>
    <cellStyle name="Контрольная ячейка 6" xfId="668"/>
    <cellStyle name="Контрольная ячейка 7" xfId="669"/>
    <cellStyle name="Контрольная ячейка_Тариф 2016 электрос" xfId="670"/>
    <cellStyle name="Мои наименования показателей" xfId="671"/>
    <cellStyle name="Мои наименования показателей 2" xfId="672"/>
    <cellStyle name="Мои наименования показателей 3" xfId="673"/>
    <cellStyle name="Мои наименования показателей 4" xfId="674"/>
    <cellStyle name="Мой заголовок" xfId="675"/>
    <cellStyle name="Мой заголовок листа" xfId="676"/>
    <cellStyle name="Мой заголовок листа 2" xfId="677"/>
    <cellStyle name="Мой заголовок листа 3" xfId="678"/>
    <cellStyle name="Мой заголовок листа 4" xfId="679"/>
    <cellStyle name="Мой заголовок листа 5" xfId="680"/>
    <cellStyle name="Мой заголовок листа 6" xfId="681"/>
    <cellStyle name="Мой заголовок листа 7" xfId="682"/>
    <cellStyle name="Мой заголовок листа 8" xfId="683"/>
    <cellStyle name="Мой заголовок листа_Тариф 2016 электрос" xfId="684"/>
    <cellStyle name="Название" xfId="685"/>
    <cellStyle name="Название 2" xfId="686"/>
    <cellStyle name="Название 3" xfId="687"/>
    <cellStyle name="Название 4" xfId="688"/>
    <cellStyle name="Название 5" xfId="689"/>
    <cellStyle name="Название 6" xfId="690"/>
    <cellStyle name="Название 7" xfId="691"/>
    <cellStyle name="Название_Тариф 2016 электрос" xfId="692"/>
    <cellStyle name="Нейтральный" xfId="693"/>
    <cellStyle name="Нейтральный 2" xfId="694"/>
    <cellStyle name="Нейтральный 3" xfId="695"/>
    <cellStyle name="Нейтральный 4" xfId="696"/>
    <cellStyle name="Нейтральный 5" xfId="697"/>
    <cellStyle name="Нейтральный 6" xfId="698"/>
    <cellStyle name="Нейтральный 7" xfId="699"/>
    <cellStyle name="Нейтральный_Тариф 2016 электрос" xfId="700"/>
    <cellStyle name="новый" xfId="701"/>
    <cellStyle name="Обычный 10" xfId="702"/>
    <cellStyle name="Обычный 10 2" xfId="703"/>
    <cellStyle name="Обычный 10 2 2" xfId="704"/>
    <cellStyle name="Обычный 10 2 3" xfId="705"/>
    <cellStyle name="Обычный 10 3" xfId="706"/>
    <cellStyle name="Обычный 10 4" xfId="707"/>
    <cellStyle name="Обычный 10 5" xfId="708"/>
    <cellStyle name="Обычный 10 6" xfId="709"/>
    <cellStyle name="Обычный 10 7" xfId="710"/>
    <cellStyle name="Обычный 11" xfId="711"/>
    <cellStyle name="Обычный 11 2" xfId="712"/>
    <cellStyle name="Обычный 11 2 2" xfId="713"/>
    <cellStyle name="Обычный 11 2 3" xfId="714"/>
    <cellStyle name="Обычный 11 2 4" xfId="715"/>
    <cellStyle name="Обычный 11 2 5" xfId="716"/>
    <cellStyle name="Обычный 11 2 6" xfId="717"/>
    <cellStyle name="Обычный 11 2 7" xfId="718"/>
    <cellStyle name="Обычный 11 3" xfId="719"/>
    <cellStyle name="Обычный 11 4" xfId="720"/>
    <cellStyle name="Обычный 11 5" xfId="721"/>
    <cellStyle name="Обычный 11 6" xfId="722"/>
    <cellStyle name="Обычный 11 7" xfId="723"/>
    <cellStyle name="Обычный 12" xfId="724"/>
    <cellStyle name="Обычный 12 2" xfId="725"/>
    <cellStyle name="Обычный 12 3" xfId="726"/>
    <cellStyle name="Обычный 12 4" xfId="727"/>
    <cellStyle name="Обычный 12 5" xfId="728"/>
    <cellStyle name="Обычный 12 6" xfId="729"/>
    <cellStyle name="Обычный 12 7" xfId="730"/>
    <cellStyle name="Обычный 13" xfId="731"/>
    <cellStyle name="Обычный 13 2" xfId="732"/>
    <cellStyle name="Обычный 13 3" xfId="733"/>
    <cellStyle name="Обычный 13 4" xfId="734"/>
    <cellStyle name="Обычный 13 5" xfId="735"/>
    <cellStyle name="Обычный 13 6" xfId="736"/>
    <cellStyle name="Обычный 13 7" xfId="737"/>
    <cellStyle name="Обычный 14" xfId="738"/>
    <cellStyle name="Обычный 14 2" xfId="739"/>
    <cellStyle name="Обычный 14 3" xfId="740"/>
    <cellStyle name="Обычный 14 4" xfId="741"/>
    <cellStyle name="Обычный 14 5" xfId="742"/>
    <cellStyle name="Обычный 14 6" xfId="743"/>
    <cellStyle name="Обычный 14 7" xfId="744"/>
    <cellStyle name="Обычный 15" xfId="745"/>
    <cellStyle name="Обычный 15 2" xfId="746"/>
    <cellStyle name="Обычный 15 3" xfId="747"/>
    <cellStyle name="Обычный 15 4" xfId="748"/>
    <cellStyle name="Обычный 15 5" xfId="749"/>
    <cellStyle name="Обычный 15 6" xfId="750"/>
    <cellStyle name="Обычный 15 7" xfId="751"/>
    <cellStyle name="Обычный 16" xfId="752"/>
    <cellStyle name="Обычный 16 2" xfId="753"/>
    <cellStyle name="Обычный 16 3" xfId="754"/>
    <cellStyle name="Обычный 16 4" xfId="755"/>
    <cellStyle name="Обычный 16 5" xfId="756"/>
    <cellStyle name="Обычный 16 6" xfId="757"/>
    <cellStyle name="Обычный 16 7" xfId="758"/>
    <cellStyle name="Обычный 16 8" xfId="759"/>
    <cellStyle name="Обычный 17" xfId="760"/>
    <cellStyle name="Обычный 18" xfId="761"/>
    <cellStyle name="Обычный 18 2" xfId="762"/>
    <cellStyle name="Обычный 2" xfId="763"/>
    <cellStyle name="Обычный 2 10" xfId="764"/>
    <cellStyle name="Обычный 2 11" xfId="765"/>
    <cellStyle name="Обычный 2 12" xfId="766"/>
    <cellStyle name="Обычный 2 13" xfId="767"/>
    <cellStyle name="Обычный 2 14" xfId="768"/>
    <cellStyle name="Обычный 2 15" xfId="769"/>
    <cellStyle name="Обычный 2 16" xfId="770"/>
    <cellStyle name="Обычный 2 17" xfId="771"/>
    <cellStyle name="Обычный 2 18" xfId="772"/>
    <cellStyle name="Обычный 2 19" xfId="773"/>
    <cellStyle name="Обычный 2 2" xfId="774"/>
    <cellStyle name="Обычный 2 2 2" xfId="775"/>
    <cellStyle name="Обычный 2 2 2 10" xfId="776"/>
    <cellStyle name="Обычный 2 2 2 11" xfId="777"/>
    <cellStyle name="Обычный 2 2 2 12" xfId="778"/>
    <cellStyle name="Обычный 2 2 2 13" xfId="779"/>
    <cellStyle name="Обычный 2 2 2 14" xfId="780"/>
    <cellStyle name="Обычный 2 2 2 15" xfId="781"/>
    <cellStyle name="Обычный 2 2 2 16" xfId="782"/>
    <cellStyle name="Обычный 2 2 2 2" xfId="783"/>
    <cellStyle name="Обычный 2 2 2 2 2" xfId="784"/>
    <cellStyle name="Обычный 2 2 2 2 2 2" xfId="785"/>
    <cellStyle name="Обычный 2 2 2 2 3" xfId="786"/>
    <cellStyle name="Обычный 2 2 2 2 4" xfId="787"/>
    <cellStyle name="Обычный 2 2 2 2 5" xfId="788"/>
    <cellStyle name="Обычный 2 2 2 2 6" xfId="789"/>
    <cellStyle name="Обычный 2 2 2 2 7" xfId="790"/>
    <cellStyle name="Обычный 2 2 2 3" xfId="791"/>
    <cellStyle name="Обычный 2 2 2 4" xfId="792"/>
    <cellStyle name="Обычный 2 2 2 5" xfId="793"/>
    <cellStyle name="Обычный 2 2 2 6" xfId="794"/>
    <cellStyle name="Обычный 2 2 2 7" xfId="795"/>
    <cellStyle name="Обычный 2 2 2 8" xfId="796"/>
    <cellStyle name="Обычный 2 2 2 9" xfId="797"/>
    <cellStyle name="Обычный 2 2 3" xfId="798"/>
    <cellStyle name="Обычный 2 2 4" xfId="799"/>
    <cellStyle name="Обычный 2 2 5" xfId="800"/>
    <cellStyle name="Обычный 2 2 6" xfId="801"/>
    <cellStyle name="Обычный 2 2 7" xfId="802"/>
    <cellStyle name="Обычный 2 2 8" xfId="803"/>
    <cellStyle name="Обычный 2 2 9" xfId="804"/>
    <cellStyle name="Обычный 2 20" xfId="805"/>
    <cellStyle name="Обычный 2 21" xfId="806"/>
    <cellStyle name="Обычный 2 22" xfId="807"/>
    <cellStyle name="Обычный 2 23" xfId="808"/>
    <cellStyle name="Обычный 2 24" xfId="809"/>
    <cellStyle name="Обычный 2 25" xfId="810"/>
    <cellStyle name="Обычный 2 26" xfId="811"/>
    <cellStyle name="Обычный 2 27" xfId="812"/>
    <cellStyle name="Обычный 2 28" xfId="813"/>
    <cellStyle name="Обычный 2 29" xfId="814"/>
    <cellStyle name="Обычный 2 3" xfId="815"/>
    <cellStyle name="Обычный 2 3 2" xfId="816"/>
    <cellStyle name="Обычный 2 3 3" xfId="817"/>
    <cellStyle name="Обычный 2 3 3 2" xfId="818"/>
    <cellStyle name="Обычный 2 3 4" xfId="819"/>
    <cellStyle name="Обычный 2 3 5" xfId="820"/>
    <cellStyle name="Обычный 2 3 6" xfId="821"/>
    <cellStyle name="Обычный 2 3 7" xfId="822"/>
    <cellStyle name="Обычный 2 3 8" xfId="823"/>
    <cellStyle name="Обычный 2 30" xfId="824"/>
    <cellStyle name="Обычный 2 31" xfId="825"/>
    <cellStyle name="Обычный 2 32" xfId="826"/>
    <cellStyle name="Обычный 2 33" xfId="827"/>
    <cellStyle name="Обычный 2 34" xfId="828"/>
    <cellStyle name="Обычный 2 35" xfId="829"/>
    <cellStyle name="Обычный 2 36" xfId="830"/>
    <cellStyle name="Обычный 2 37" xfId="831"/>
    <cellStyle name="Обычный 2 4" xfId="832"/>
    <cellStyle name="Обычный 2 4 2" xfId="833"/>
    <cellStyle name="Обычный 2 4 3" xfId="834"/>
    <cellStyle name="Обычный 2 4 4" xfId="835"/>
    <cellStyle name="Обычный 2 4 5" xfId="836"/>
    <cellStyle name="Обычный 2 4 6" xfId="837"/>
    <cellStyle name="Обычный 2 4 7" xfId="838"/>
    <cellStyle name="Обычный 2 4 8" xfId="839"/>
    <cellStyle name="Обычный 2 5" xfId="840"/>
    <cellStyle name="Обычный 2 5 10" xfId="841"/>
    <cellStyle name="Обычный 2 5 11" xfId="842"/>
    <cellStyle name="Обычный 2 5 12" xfId="843"/>
    <cellStyle name="Обычный 2 5 13" xfId="844"/>
    <cellStyle name="Обычный 2 5 14" xfId="845"/>
    <cellStyle name="Обычный 2 5 2" xfId="846"/>
    <cellStyle name="Обычный 2 5 3" xfId="847"/>
    <cellStyle name="Обычный 2 5 3 2" xfId="848"/>
    <cellStyle name="Обычный 2 5 3 3" xfId="849"/>
    <cellStyle name="Обычный 2 5 3 4" xfId="850"/>
    <cellStyle name="Обычный 2 5 3 5" xfId="851"/>
    <cellStyle name="Обычный 2 5 3 6" xfId="852"/>
    <cellStyle name="Обычный 2 5 3 7" xfId="853"/>
    <cellStyle name="Обычный 2 5 4" xfId="854"/>
    <cellStyle name="Обычный 2 5 5" xfId="855"/>
    <cellStyle name="Обычный 2 5 6" xfId="856"/>
    <cellStyle name="Обычный 2 5 7" xfId="857"/>
    <cellStyle name="Обычный 2 5 8" xfId="858"/>
    <cellStyle name="Обычный 2 5 9" xfId="859"/>
    <cellStyle name="Обычный 2 6" xfId="860"/>
    <cellStyle name="Обычный 2 6 10" xfId="861"/>
    <cellStyle name="Обычный 2 6 11" xfId="862"/>
    <cellStyle name="Обычный 2 6 12" xfId="863"/>
    <cellStyle name="Обычный 2 6 13" xfId="864"/>
    <cellStyle name="Обычный 2 6 14" xfId="865"/>
    <cellStyle name="Обычный 2 6 2" xfId="866"/>
    <cellStyle name="Обычный 2 6 3" xfId="867"/>
    <cellStyle name="Обычный 2 6 4" xfId="868"/>
    <cellStyle name="Обычный 2 6 5" xfId="869"/>
    <cellStyle name="Обычный 2 6 6" xfId="870"/>
    <cellStyle name="Обычный 2 6 7" xfId="871"/>
    <cellStyle name="Обычный 2 6 8" xfId="872"/>
    <cellStyle name="Обычный 2 6 9" xfId="873"/>
    <cellStyle name="Обычный 2 7" xfId="874"/>
    <cellStyle name="Обычный 2 8" xfId="875"/>
    <cellStyle name="Обычный 2 9" xfId="876"/>
    <cellStyle name="Обычный 2_наш последний RAB (28.09.10)" xfId="877"/>
    <cellStyle name="Обычный 21 2" xfId="878"/>
    <cellStyle name="Обычный 21 3" xfId="879"/>
    <cellStyle name="Обычный 21 4" xfId="880"/>
    <cellStyle name="Обычный 21 5" xfId="881"/>
    <cellStyle name="Обычный 21 6" xfId="882"/>
    <cellStyle name="Обычный 21 7" xfId="883"/>
    <cellStyle name="Обычный 25" xfId="884"/>
    <cellStyle name="Обычный 26" xfId="885"/>
    <cellStyle name="Обычный 27" xfId="886"/>
    <cellStyle name="Обычный 28" xfId="887"/>
    <cellStyle name="Обычный 29" xfId="888"/>
    <cellStyle name="Обычный 3" xfId="889"/>
    <cellStyle name="Обычный 3 2" xfId="890"/>
    <cellStyle name="Обычный 3 2 10" xfId="891"/>
    <cellStyle name="Обычный 3 2 11" xfId="892"/>
    <cellStyle name="Обычный 3 2 12" xfId="893"/>
    <cellStyle name="Обычный 3 2 13" xfId="894"/>
    <cellStyle name="Обычный 3 2 14" xfId="895"/>
    <cellStyle name="Обычный 3 2 15" xfId="896"/>
    <cellStyle name="Обычный 3 2 2" xfId="897"/>
    <cellStyle name="Обычный 3 2 3" xfId="898"/>
    <cellStyle name="Обычный 3 2 4" xfId="899"/>
    <cellStyle name="Обычный 3 2 5" xfId="900"/>
    <cellStyle name="Обычный 3 2 6" xfId="901"/>
    <cellStyle name="Обычный 3 2 7" xfId="902"/>
    <cellStyle name="Обычный 3 2 8" xfId="903"/>
    <cellStyle name="Обычный 3 2 9" xfId="904"/>
    <cellStyle name="Обычный 3 3" xfId="905"/>
    <cellStyle name="Обычный 3 3 2" xfId="906"/>
    <cellStyle name="Обычный 3 3 3" xfId="907"/>
    <cellStyle name="Обычный 3 3 4" xfId="908"/>
    <cellStyle name="Обычный 3 3 5" xfId="909"/>
    <cellStyle name="Обычный 3 3 6" xfId="910"/>
    <cellStyle name="Обычный 3 3 7" xfId="911"/>
    <cellStyle name="Обычный 3 3 8" xfId="912"/>
    <cellStyle name="Обычный 3 4" xfId="913"/>
    <cellStyle name="Обычный 3 5" xfId="914"/>
    <cellStyle name="Обычный 3_ИТ бюджет 09 07 09 (2)" xfId="915"/>
    <cellStyle name="Обычный 30" xfId="916"/>
    <cellStyle name="Обычный 31" xfId="917"/>
    <cellStyle name="Обычный 32" xfId="918"/>
    <cellStyle name="Обычный 33" xfId="919"/>
    <cellStyle name="Обычный 34" xfId="920"/>
    <cellStyle name="Обычный 35" xfId="921"/>
    <cellStyle name="Обычный 36" xfId="922"/>
    <cellStyle name="Обычный 37" xfId="923"/>
    <cellStyle name="Обычный 38" xfId="924"/>
    <cellStyle name="Обычный 39" xfId="925"/>
    <cellStyle name="Обычный 4" xfId="926"/>
    <cellStyle name="Обычный 4 2" xfId="927"/>
    <cellStyle name="Обычный 4 2 2" xfId="928"/>
    <cellStyle name="Обычный 4 2 3" xfId="929"/>
    <cellStyle name="Обычный 4 2 4" xfId="930"/>
    <cellStyle name="Обычный 4 2 5" xfId="931"/>
    <cellStyle name="Обычный 4 2 6" xfId="932"/>
    <cellStyle name="Обычный 4 2 7" xfId="933"/>
    <cellStyle name="Обычный 4 2 8" xfId="934"/>
    <cellStyle name="Обычный 4 2_Тариф 2016 электрос" xfId="935"/>
    <cellStyle name="Обычный 4 3" xfId="936"/>
    <cellStyle name="Обычный 4 4" xfId="937"/>
    <cellStyle name="Обычный 4_Исходные данные для модели" xfId="938"/>
    <cellStyle name="Обычный 40" xfId="939"/>
    <cellStyle name="Обычный 41" xfId="940"/>
    <cellStyle name="Обычный 42" xfId="941"/>
    <cellStyle name="Обычный 5" xfId="942"/>
    <cellStyle name="Обычный 5 10" xfId="943"/>
    <cellStyle name="Обычный 5 11" xfId="944"/>
    <cellStyle name="Обычный 5 12" xfId="945"/>
    <cellStyle name="Обычный 5 13" xfId="946"/>
    <cellStyle name="Обычный 5 14" xfId="947"/>
    <cellStyle name="Обычный 5 15" xfId="948"/>
    <cellStyle name="Обычный 5 16" xfId="949"/>
    <cellStyle name="Обычный 5 17" xfId="950"/>
    <cellStyle name="Обычный 5 2" xfId="951"/>
    <cellStyle name="Обычный 5 2 2" xfId="952"/>
    <cellStyle name="Обычный 5 3" xfId="953"/>
    <cellStyle name="Обычный 5 4" xfId="954"/>
    <cellStyle name="Обычный 5 5" xfId="955"/>
    <cellStyle name="Обычный 5 6" xfId="956"/>
    <cellStyle name="Обычный 5 7" xfId="957"/>
    <cellStyle name="Обычный 5 8" xfId="958"/>
    <cellStyle name="Обычный 5 9" xfId="959"/>
    <cellStyle name="Обычный 5_Тариф 2016 электрос" xfId="960"/>
    <cellStyle name="Обычный 6" xfId="961"/>
    <cellStyle name="Обычный 6 2" xfId="962"/>
    <cellStyle name="Обычный 6 2 2" xfId="963"/>
    <cellStyle name="Обычный 6 2 3" xfId="964"/>
    <cellStyle name="Обычный 6 2 4" xfId="965"/>
    <cellStyle name="Обычный 6 2 5" xfId="966"/>
    <cellStyle name="Обычный 6 2 6" xfId="967"/>
    <cellStyle name="Обычный 6 2 7" xfId="968"/>
    <cellStyle name="Обычный 6 2 8" xfId="969"/>
    <cellStyle name="Обычный 6 3" xfId="970"/>
    <cellStyle name="Обычный 6 3 2" xfId="971"/>
    <cellStyle name="Обычный 6 4" xfId="972"/>
    <cellStyle name="Обычный 6 5" xfId="973"/>
    <cellStyle name="Обычный 6 6" xfId="974"/>
    <cellStyle name="Обычный 6 7" xfId="975"/>
    <cellStyle name="Обычный 6 8" xfId="976"/>
    <cellStyle name="Обычный 7" xfId="977"/>
    <cellStyle name="Обычный 7 2" xfId="978"/>
    <cellStyle name="Обычный 7 3" xfId="979"/>
    <cellStyle name="Обычный 7 4" xfId="980"/>
    <cellStyle name="Обычный 7 5" xfId="981"/>
    <cellStyle name="Обычный 7 6" xfId="982"/>
    <cellStyle name="Обычный 7 7" xfId="983"/>
    <cellStyle name="Обычный 7 8" xfId="984"/>
    <cellStyle name="Обычный 8" xfId="985"/>
    <cellStyle name="Обычный 8 2" xfId="986"/>
    <cellStyle name="Обычный 8 3" xfId="987"/>
    <cellStyle name="Обычный 8 4" xfId="988"/>
    <cellStyle name="Обычный 8 5" xfId="989"/>
    <cellStyle name="Обычный 8 6" xfId="990"/>
    <cellStyle name="Обычный 8 7" xfId="991"/>
    <cellStyle name="Обычный 9" xfId="992"/>
    <cellStyle name="Обычный 9 2" xfId="993"/>
    <cellStyle name="Обычный 9 3" xfId="994"/>
    <cellStyle name="Обычный 9 4" xfId="995"/>
    <cellStyle name="Обычный 9 5" xfId="996"/>
    <cellStyle name="Обычный 9 6" xfId="997"/>
    <cellStyle name="Обычный 9 7" xfId="998"/>
    <cellStyle name="Обычный_methodics230802-pril1-3" xfId="999"/>
    <cellStyle name="Обычный_стр.1_5" xfId="1000"/>
    <cellStyle name="Обычный_табл22-24 c 1 июня 2003(ВН)" xfId="1001"/>
    <cellStyle name="Обычный_тарифы на 2002г с 1-01" xfId="1002"/>
    <cellStyle name="Обычный_Формы в РЭК по электро+" xfId="1003"/>
    <cellStyle name="Followed Hyperlink" xfId="1004"/>
    <cellStyle name="Плохой" xfId="1005"/>
    <cellStyle name="Плохой 2" xfId="1006"/>
    <cellStyle name="Плохой 3" xfId="1007"/>
    <cellStyle name="Плохой 4" xfId="1008"/>
    <cellStyle name="Плохой 5" xfId="1009"/>
    <cellStyle name="Плохой 6" xfId="1010"/>
    <cellStyle name="Плохой 7" xfId="1011"/>
    <cellStyle name="Плохой_Тариф 2016 электрос" xfId="1012"/>
    <cellStyle name="По центру с переносом" xfId="1013"/>
    <cellStyle name="По центру с переносом 2" xfId="1014"/>
    <cellStyle name="По ширине с переносом" xfId="1015"/>
    <cellStyle name="По ширине с переносом 2" xfId="1016"/>
    <cellStyle name="Поле ввода" xfId="1017"/>
    <cellStyle name="Пояснение" xfId="1018"/>
    <cellStyle name="Пояснение 2" xfId="1019"/>
    <cellStyle name="Пояснение 3" xfId="1020"/>
    <cellStyle name="Пояснение 4" xfId="1021"/>
    <cellStyle name="Пояснение 5" xfId="1022"/>
    <cellStyle name="Пояснение 6" xfId="1023"/>
    <cellStyle name="Пояснение 7" xfId="1024"/>
    <cellStyle name="Пояснение_Тариф 2016 электрос" xfId="1025"/>
    <cellStyle name="Примечание" xfId="1026"/>
    <cellStyle name="Примечание 2" xfId="1027"/>
    <cellStyle name="Примечание 3" xfId="1028"/>
    <cellStyle name="Примечание 4" xfId="1029"/>
    <cellStyle name="Примечание 5" xfId="1030"/>
    <cellStyle name="Примечание 6" xfId="1031"/>
    <cellStyle name="Примечание 7" xfId="1032"/>
    <cellStyle name="Percent" xfId="1033"/>
    <cellStyle name="Процентный 10" xfId="1034"/>
    <cellStyle name="Процентный 10 2" xfId="1035"/>
    <cellStyle name="Процентный 10 3" xfId="1036"/>
    <cellStyle name="Процентный 10 4" xfId="1037"/>
    <cellStyle name="Процентный 10 5" xfId="1038"/>
    <cellStyle name="Процентный 10 6" xfId="1039"/>
    <cellStyle name="Процентный 10 7" xfId="1040"/>
    <cellStyle name="Процентный 10 8" xfId="1041"/>
    <cellStyle name="Процентный 11" xfId="1042"/>
    <cellStyle name="Процентный 2" xfId="1043"/>
    <cellStyle name="Процентный 2 10" xfId="1044"/>
    <cellStyle name="Процентный 2 11" xfId="1045"/>
    <cellStyle name="Процентный 2 12" xfId="1046"/>
    <cellStyle name="Процентный 2 13" xfId="1047"/>
    <cellStyle name="Процентный 2 14" xfId="1048"/>
    <cellStyle name="Процентный 2 15" xfId="1049"/>
    <cellStyle name="Процентный 2 2" xfId="1050"/>
    <cellStyle name="Процентный 2 2 2" xfId="1051"/>
    <cellStyle name="Процентный 2 2 3" xfId="1052"/>
    <cellStyle name="Процентный 2 2_Тариф 2016 электрос" xfId="1053"/>
    <cellStyle name="Процентный 2 3" xfId="1054"/>
    <cellStyle name="Процентный 2 3 2" xfId="1055"/>
    <cellStyle name="Процентный 2 3 3" xfId="1056"/>
    <cellStyle name="Процентный 2 3 4" xfId="1057"/>
    <cellStyle name="Процентный 2 3 5" xfId="1058"/>
    <cellStyle name="Процентный 2 3 6" xfId="1059"/>
    <cellStyle name="Процентный 2 3 7" xfId="1060"/>
    <cellStyle name="Процентный 2 3 8" xfId="1061"/>
    <cellStyle name="Процентный 2 3_Тариф 2016 электрос" xfId="1062"/>
    <cellStyle name="Процентный 2 4" xfId="1063"/>
    <cellStyle name="Процентный 2 5" xfId="1064"/>
    <cellStyle name="Процентный 2 5 2" xfId="1065"/>
    <cellStyle name="Процентный 2 5 3" xfId="1066"/>
    <cellStyle name="Процентный 2 5 4" xfId="1067"/>
    <cellStyle name="Процентный 2 5 5" xfId="1068"/>
    <cellStyle name="Процентный 2 5 6" xfId="1069"/>
    <cellStyle name="Процентный 2 5 7" xfId="1070"/>
    <cellStyle name="Процентный 2 6" xfId="1071"/>
    <cellStyle name="Процентный 2 7" xfId="1072"/>
    <cellStyle name="Процентный 2 8" xfId="1073"/>
    <cellStyle name="Процентный 2 9" xfId="1074"/>
    <cellStyle name="Процентный 2_Тариф 2016 электрос" xfId="1075"/>
    <cellStyle name="Процентный 3" xfId="1076"/>
    <cellStyle name="Процентный 3 2" xfId="1077"/>
    <cellStyle name="Процентный 3 2 2" xfId="1078"/>
    <cellStyle name="Процентный 3 2 3" xfId="1079"/>
    <cellStyle name="Процентный 3 2 4" xfId="1080"/>
    <cellStyle name="Процентный 3 2 5" xfId="1081"/>
    <cellStyle name="Процентный 3 2 6" xfId="1082"/>
    <cellStyle name="Процентный 3 2 7" xfId="1083"/>
    <cellStyle name="Процентный 3 3" xfId="1084"/>
    <cellStyle name="Процентный 3 4" xfId="1085"/>
    <cellStyle name="Процентный 3 5" xfId="1086"/>
    <cellStyle name="Процентный 3 6" xfId="1087"/>
    <cellStyle name="Процентный 3 7" xfId="1088"/>
    <cellStyle name="Процентный 3 8" xfId="1089"/>
    <cellStyle name="Процентный 3_Тариф 2016 электрос" xfId="1090"/>
    <cellStyle name="Процентный 4" xfId="1091"/>
    <cellStyle name="Процентный 4 2" xfId="1092"/>
    <cellStyle name="Процентный 4 3" xfId="1093"/>
    <cellStyle name="Процентный 4 4" xfId="1094"/>
    <cellStyle name="Процентный 4 5" xfId="1095"/>
    <cellStyle name="Процентный 4 6" xfId="1096"/>
    <cellStyle name="Процентный 4 7" xfId="1097"/>
    <cellStyle name="Процентный 4 8" xfId="1098"/>
    <cellStyle name="Процентный 5" xfId="1099"/>
    <cellStyle name="Процентный 5 2" xfId="1100"/>
    <cellStyle name="Процентный 5 3" xfId="1101"/>
    <cellStyle name="Процентный 5 4" xfId="1102"/>
    <cellStyle name="Процентный 5 5" xfId="1103"/>
    <cellStyle name="Процентный 5 6" xfId="1104"/>
    <cellStyle name="Процентный 5 7" xfId="1105"/>
    <cellStyle name="Процентный 5 8" xfId="1106"/>
    <cellStyle name="Процентный 6" xfId="1107"/>
    <cellStyle name="Процентный 6 2" xfId="1108"/>
    <cellStyle name="Процентный 6 3" xfId="1109"/>
    <cellStyle name="Процентный 6 4" xfId="1110"/>
    <cellStyle name="Процентный 6 5" xfId="1111"/>
    <cellStyle name="Процентный 6 6" xfId="1112"/>
    <cellStyle name="Процентный 6 7" xfId="1113"/>
    <cellStyle name="Процентный 7 2" xfId="1114"/>
    <cellStyle name="Процентный 7 3" xfId="1115"/>
    <cellStyle name="Процентный 7 4" xfId="1116"/>
    <cellStyle name="Процентный 7 5" xfId="1117"/>
    <cellStyle name="Процентный 7 6" xfId="1118"/>
    <cellStyle name="Процентный 7 7" xfId="1119"/>
    <cellStyle name="Процентный 8 2" xfId="1120"/>
    <cellStyle name="Процентный 8 3" xfId="1121"/>
    <cellStyle name="Процентный 8 4" xfId="1122"/>
    <cellStyle name="Процентный 8 5" xfId="1123"/>
    <cellStyle name="Процентный 8 6" xfId="1124"/>
    <cellStyle name="Процентный 8 7" xfId="1125"/>
    <cellStyle name="Процентный 9 2" xfId="1126"/>
    <cellStyle name="Процентный 9 3" xfId="1127"/>
    <cellStyle name="Процентный 9 4" xfId="1128"/>
    <cellStyle name="Процентный 9 5" xfId="1129"/>
    <cellStyle name="Процентный 9 6" xfId="1130"/>
    <cellStyle name="Процентный 9 7" xfId="1131"/>
    <cellStyle name="Связанная ячейка" xfId="1132"/>
    <cellStyle name="Связанная ячейка 2" xfId="1133"/>
    <cellStyle name="Связанная ячейка 3" xfId="1134"/>
    <cellStyle name="Связанная ячейка 4" xfId="1135"/>
    <cellStyle name="Связанная ячейка 5" xfId="1136"/>
    <cellStyle name="Связанная ячейка 6" xfId="1137"/>
    <cellStyle name="Связанная ячейка 7" xfId="1138"/>
    <cellStyle name="Связанная ячейка_Тариф 2016 электрос" xfId="1139"/>
    <cellStyle name="Стиль 1" xfId="1140"/>
    <cellStyle name="Стиль 1 2" xfId="1141"/>
    <cellStyle name="Стиль 1 3" xfId="1142"/>
    <cellStyle name="Стиль 1 4" xfId="1143"/>
    <cellStyle name="Стиль 1_Тариф 2016 электрос" xfId="1144"/>
    <cellStyle name="ТЕКСТ" xfId="1145"/>
    <cellStyle name="Текст предупреждения" xfId="1146"/>
    <cellStyle name="Текст предупреждения 2" xfId="1147"/>
    <cellStyle name="Текст предупреждения 3" xfId="1148"/>
    <cellStyle name="Текст предупреждения 4" xfId="1149"/>
    <cellStyle name="Текст предупреждения 5" xfId="1150"/>
    <cellStyle name="Текст предупреждения 6" xfId="1151"/>
    <cellStyle name="Текст предупреждения 7" xfId="1152"/>
    <cellStyle name="Текст предупреждения_Тариф 2016 электрос" xfId="1153"/>
    <cellStyle name="Текстовый" xfId="1154"/>
    <cellStyle name="Тысячи [0]_22гк" xfId="1155"/>
    <cellStyle name="Тысячи_22гк" xfId="1156"/>
    <cellStyle name="Comma" xfId="1157"/>
    <cellStyle name="Comma [0]" xfId="1158"/>
    <cellStyle name="Финансовый 10 2" xfId="1159"/>
    <cellStyle name="Финансовый 10 3" xfId="1160"/>
    <cellStyle name="Финансовый 10 4" xfId="1161"/>
    <cellStyle name="Финансовый 10 5" xfId="1162"/>
    <cellStyle name="Финансовый 10 6" xfId="1163"/>
    <cellStyle name="Финансовый 10 7" xfId="1164"/>
    <cellStyle name="Финансовый 2" xfId="1165"/>
    <cellStyle name="Финансовый 2 10" xfId="1166"/>
    <cellStyle name="Финансовый 2 10 2" xfId="1167"/>
    <cellStyle name="Финансовый 2 10 3" xfId="1168"/>
    <cellStyle name="Финансовый 2 10 4" xfId="1169"/>
    <cellStyle name="Финансовый 2 10 5" xfId="1170"/>
    <cellStyle name="Финансовый 2 10 6" xfId="1171"/>
    <cellStyle name="Финансовый 2 10 7" xfId="1172"/>
    <cellStyle name="Финансовый 2 11" xfId="1173"/>
    <cellStyle name="Финансовый 2 12" xfId="1174"/>
    <cellStyle name="Финансовый 2 13" xfId="1175"/>
    <cellStyle name="Финансовый 2 14" xfId="1176"/>
    <cellStyle name="Финансовый 2 15" xfId="1177"/>
    <cellStyle name="Финансовый 2 2" xfId="1178"/>
    <cellStyle name="Финансовый 2 2 10" xfId="1179"/>
    <cellStyle name="Финансовый 2 2 2" xfId="1180"/>
    <cellStyle name="Финансовый 2 2 2 2" xfId="1181"/>
    <cellStyle name="Финансовый 2 2 2 3" xfId="1182"/>
    <cellStyle name="Финансовый 2 2 2 4" xfId="1183"/>
    <cellStyle name="Финансовый 2 2 2 5" xfId="1184"/>
    <cellStyle name="Финансовый 2 2 2 6" xfId="1185"/>
    <cellStyle name="Финансовый 2 2 2 7" xfId="1186"/>
    <cellStyle name="Финансовый 2 2 3" xfId="1187"/>
    <cellStyle name="Финансовый 2 2 4" xfId="1188"/>
    <cellStyle name="Финансовый 2 2 5" xfId="1189"/>
    <cellStyle name="Финансовый 2 2 6" xfId="1190"/>
    <cellStyle name="Финансовый 2 2 7" xfId="1191"/>
    <cellStyle name="Финансовый 2 2 8" xfId="1192"/>
    <cellStyle name="Финансовый 2 2 9" xfId="1193"/>
    <cellStyle name="Финансовый 2 3" xfId="1194"/>
    <cellStyle name="Финансовый 2 4" xfId="1195"/>
    <cellStyle name="Финансовый 2 4 2" xfId="1196"/>
    <cellStyle name="Финансовый 2 4 3" xfId="1197"/>
    <cellStyle name="Финансовый 2 4 4" xfId="1198"/>
    <cellStyle name="Финансовый 2 4 5" xfId="1199"/>
    <cellStyle name="Финансовый 2 4 6" xfId="1200"/>
    <cellStyle name="Финансовый 2 4 7" xfId="1201"/>
    <cellStyle name="Финансовый 2 5" xfId="1202"/>
    <cellStyle name="Финансовый 2 5 2" xfId="1203"/>
    <cellStyle name="Финансовый 2 5 3" xfId="1204"/>
    <cellStyle name="Финансовый 2 5 4" xfId="1205"/>
    <cellStyle name="Финансовый 2 5 5" xfId="1206"/>
    <cellStyle name="Финансовый 2 5 6" xfId="1207"/>
    <cellStyle name="Финансовый 2 5 7" xfId="1208"/>
    <cellStyle name="Финансовый 2 6" xfId="1209"/>
    <cellStyle name="Финансовый 2 7" xfId="1210"/>
    <cellStyle name="Финансовый 2 8" xfId="1211"/>
    <cellStyle name="Финансовый 2 9" xfId="1212"/>
    <cellStyle name="Финансовый 2_Тариф 2016 электрос" xfId="1213"/>
    <cellStyle name="Финансовый 3" xfId="1214"/>
    <cellStyle name="Финансовый 3 2" xfId="1215"/>
    <cellStyle name="Финансовый 3 3" xfId="1216"/>
    <cellStyle name="Финансовый 3_Тариф 2016 электрос" xfId="1217"/>
    <cellStyle name="Финансовый 4" xfId="1218"/>
    <cellStyle name="Финансовый 4 10" xfId="1219"/>
    <cellStyle name="Финансовый 4 2" xfId="1220"/>
    <cellStyle name="Финансовый 4 2 2" xfId="1221"/>
    <cellStyle name="Финансовый 4 2 3" xfId="1222"/>
    <cellStyle name="Финансовый 4 2 4" xfId="1223"/>
    <cellStyle name="Финансовый 4 2 5" xfId="1224"/>
    <cellStyle name="Финансовый 4 2 6" xfId="1225"/>
    <cellStyle name="Финансовый 4 2 7" xfId="1226"/>
    <cellStyle name="Финансовый 4 3" xfId="1227"/>
    <cellStyle name="Финансовый 4 4" xfId="1228"/>
    <cellStyle name="Финансовый 4 5" xfId="1229"/>
    <cellStyle name="Финансовый 4 6" xfId="1230"/>
    <cellStyle name="Финансовый 4 7" xfId="1231"/>
    <cellStyle name="Финансовый 4 8" xfId="1232"/>
    <cellStyle name="Финансовый 4 9" xfId="1233"/>
    <cellStyle name="Финансовый 4_Тариф 2016 электрос" xfId="1234"/>
    <cellStyle name="Финансовый 5" xfId="1235"/>
    <cellStyle name="Финансовый 5 2" xfId="1236"/>
    <cellStyle name="Финансовый 5 3" xfId="1237"/>
    <cellStyle name="Финансовый 5 4" xfId="1238"/>
    <cellStyle name="Финансовый 5 5" xfId="1239"/>
    <cellStyle name="Финансовый 5 6" xfId="1240"/>
    <cellStyle name="Финансовый 5 7" xfId="1241"/>
    <cellStyle name="Финансовый 5 8" xfId="1242"/>
    <cellStyle name="Финансовый 6 2" xfId="1243"/>
    <cellStyle name="Финансовый 6 3" xfId="1244"/>
    <cellStyle name="Финансовый 6 4" xfId="1245"/>
    <cellStyle name="Финансовый 6 5" xfId="1246"/>
    <cellStyle name="Финансовый 6 6" xfId="1247"/>
    <cellStyle name="Финансовый 6 7" xfId="1248"/>
    <cellStyle name="Финансовый 7 2" xfId="1249"/>
    <cellStyle name="Финансовый 7 3" xfId="1250"/>
    <cellStyle name="Финансовый 7 4" xfId="1251"/>
    <cellStyle name="Финансовый 7 5" xfId="1252"/>
    <cellStyle name="Финансовый 7 6" xfId="1253"/>
    <cellStyle name="Финансовый 7 7" xfId="1254"/>
    <cellStyle name="Финансовый 8 2" xfId="1255"/>
    <cellStyle name="Финансовый 8 3" xfId="1256"/>
    <cellStyle name="Финансовый 8 4" xfId="1257"/>
    <cellStyle name="Финансовый 8 5" xfId="1258"/>
    <cellStyle name="Финансовый 8 6" xfId="1259"/>
    <cellStyle name="Финансовый 8 7" xfId="1260"/>
    <cellStyle name="Финансовый 9 2" xfId="1261"/>
    <cellStyle name="Финансовый 9 3" xfId="1262"/>
    <cellStyle name="Финансовый 9 4" xfId="1263"/>
    <cellStyle name="Финансовый 9 5" xfId="1264"/>
    <cellStyle name="Финансовый 9 6" xfId="1265"/>
    <cellStyle name="Финансовый 9 7" xfId="1266"/>
    <cellStyle name="Формула" xfId="1267"/>
    <cellStyle name="Формула 2" xfId="1268"/>
    <cellStyle name="Формула 3" xfId="1269"/>
    <cellStyle name="Формула 4" xfId="1270"/>
    <cellStyle name="Формула 5" xfId="1271"/>
    <cellStyle name="Формула 6" xfId="1272"/>
    <cellStyle name="Формула 7" xfId="1273"/>
    <cellStyle name="Формула 8" xfId="1274"/>
    <cellStyle name="Формула 9" xfId="1275"/>
    <cellStyle name="Формула_5" xfId="1276"/>
    <cellStyle name="ФормулаВБ" xfId="1277"/>
    <cellStyle name="ФормулаВБ 2" xfId="1278"/>
    <cellStyle name="ФормулаВБ 3" xfId="1279"/>
    <cellStyle name="ФормулаВБ 4" xfId="1280"/>
    <cellStyle name="ФормулаВБ 5" xfId="1281"/>
    <cellStyle name="ФормулаВБ 6" xfId="1282"/>
    <cellStyle name="ФормулаВБ 7" xfId="1283"/>
    <cellStyle name="ФормулаВБ 8" xfId="1284"/>
    <cellStyle name="ФормулаВБ_Инвестиции П 1.20.1-4 2007" xfId="1285"/>
    <cellStyle name="ФормулаНаКонтроль" xfId="1286"/>
    <cellStyle name="ФормулаНаКонтроль 2" xfId="1287"/>
    <cellStyle name="ФормулаНаКонтроль 3" xfId="1288"/>
    <cellStyle name="ФормулаНаКонтроль 4" xfId="1289"/>
    <cellStyle name="ФормулаНаКонтроль 5" xfId="1290"/>
    <cellStyle name="ФормулаНаКонтроль 6" xfId="1291"/>
    <cellStyle name="ФормулаНаКонтроль 7" xfId="1292"/>
    <cellStyle name="ФормулаНаКонтроль 8" xfId="1293"/>
    <cellStyle name="ФормулаНаКонтроль_GRES.2007.5" xfId="1294"/>
    <cellStyle name="Хороший" xfId="1295"/>
    <cellStyle name="Хороший 2" xfId="1296"/>
    <cellStyle name="Хороший 3" xfId="1297"/>
    <cellStyle name="Хороший 4" xfId="1298"/>
    <cellStyle name="Хороший 5" xfId="1299"/>
    <cellStyle name="Хороший 6" xfId="1300"/>
    <cellStyle name="Хороший 7" xfId="1301"/>
    <cellStyle name="Хороший_Тариф 2016 электрос" xfId="1302"/>
    <cellStyle name="Цифры по центру с десятыми" xfId="1303"/>
    <cellStyle name="Цифры по центру с десятыми 2" xfId="1304"/>
    <cellStyle name="Числовой" xfId="1305"/>
    <cellStyle name="Џђћ–…ќ’ќ›‰" xfId="1306"/>
    <cellStyle name="Шапка таблицы" xfId="1307"/>
    <cellStyle name="ܘ_x0008_" xfId="1308"/>
    <cellStyle name="ܛ_x0008_" xfId="1309"/>
    <cellStyle name="㐀കܒ_x0008_" xfId="13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1052;&#1086;&#1080;%20&#1076;&#1086;&#1082;&#1091;&#1084;&#1077;&#1085;&#1090;&#1099;\&#1057;&#1042;&#1045;&#1058;&#1040;\&#1058;&#1072;&#1088;&#1080;&#1092;&#1099;\&#1056;&#1072;&#1089;&#1095;&#1077;&#1090;%20&#1090;&#1072;&#1088;&#1080;&#1092;&#1086;&#1074;%20&#1056;&#1069;&#1050;\&#1056;&#1072;&#1089;&#1095;&#1077;&#1090;%20&#1090;&#1072;&#1088;&#1080;&#1092;&#1086;&#1074;%20&#1085;&#1072;%202016%20&#1075;&#1086;&#1076;\&#1058;&#1072;&#1088;&#1080;&#1092;%202016%20&#1101;&#1083;&#1077;&#1082;&#1090;&#1088;&#1086;&#10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INDOWS\&#1056;&#1072;&#1073;&#1086;&#1095;&#1080;&#1081;%20&#1089;&#1090;&#1086;&#1083;\&#1058;&#1072;&#1088;&#1080;&#1092;&#1099;%20-%20&#1076;&#1077;&#1082;&#1072;&#1073;&#1088;&#1100;%20%202001%20&#1075;\WINNT\Profiles\popeshk.000\&#1056;&#1072;&#1073;&#1086;&#1095;&#1080;&#1081;%20&#1089;&#1090;&#1086;&#1083;\&#1050;&#1085;&#1080;&#1075;&#107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WINDOWS\&#1056;&#1072;&#1073;&#1086;&#1095;&#1080;&#1081;%20&#1089;&#1090;&#1086;&#1083;\&#1058;&#1072;&#1088;&#1080;&#1092;&#1099;%20-%20&#1076;&#1077;&#1082;&#1072;&#1073;&#1088;&#1100;%20%202001%20&#1075;\WINNT\Profiles\popeshk.000\&#1056;&#1072;&#1073;&#1086;&#1095;&#1080;&#1081;%20&#1089;&#1090;&#1086;&#1083;\B-PL\NBPL\_F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WINDOWS\&#1056;&#1072;&#1073;&#1086;&#1095;&#1080;&#1081;%20&#1089;&#1090;&#1086;&#1083;\&#1058;&#1072;&#1088;&#1080;&#1092;&#1099;%20-%20&#1076;&#1077;&#1082;&#1072;&#1073;&#1088;&#1100;%20%202001%20&#1075;\WINNT\Profiles\popeshk.000\&#1056;&#1072;&#1073;&#1086;&#1095;&#1080;&#1081;%20&#1089;&#1090;&#1086;&#1083;\&#1052;&#1086;&#1080;%20&#1076;&#1086;&#1082;&#1091;&#1084;&#1077;&#1085;&#1090;&#1099;\&#1041;&#1086;&#1075;&#1086;&#1084;&#1072;&#1079;&#1086;&#1074;\&#1050;&#1085;&#1080;&#1075;&#1072;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BOX_BOOF\&#1056;&#1054;&#1043;&#1051;&#1045;&#1056;\NARAST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U:\BOX_BOOF\&#1056;&#1054;&#1043;&#1051;&#1045;&#1056;\KNIG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одержание 2016 элс"/>
      <sheetName val="ОГЛ"/>
      <sheetName val="содержание бухг"/>
      <sheetName val="Смета с распределением моя"/>
      <sheetName val="Смета с распределением моя (2)"/>
      <sheetName val="23 машчасы"/>
      <sheetName val="распред.сч.23.25,26 по прям (%)"/>
      <sheetName val="Расчет 12% от НВВ на прогр пр р"/>
      <sheetName val="сч.23"/>
      <sheetName val="сч.25"/>
      <sheetName val="сч.26"/>
      <sheetName val="долгосрочные"/>
      <sheetName val="1.15.3"/>
      <sheetName val="1.21.3"/>
      <sheetName val="1.3"/>
      <sheetName val=" П1.4"/>
      <sheetName val="1.4"/>
      <sheetName val="1.25 "/>
      <sheetName val="1.5"/>
      <sheetName val="1.6"/>
      <sheetName val="РЭК на 2013"/>
      <sheetName val="РЭК на 2015"/>
      <sheetName val="сч. 20 электро"/>
      <sheetName val="1.20.3"/>
      <sheetName val="Комм.усл."/>
      <sheetName val="Расчет НВВ на 2016-2020 гг"/>
      <sheetName val="Реестр договоров"/>
      <sheetName val="з.пл."/>
      <sheetName val="1.17.3"/>
      <sheetName val="18.2"/>
      <sheetName val="1.24 22.04.2015"/>
      <sheetName val="1.24 26.04.12"/>
      <sheetName val="Расчет"/>
      <sheetName val="1.24 (3) разбивка по РЭК"/>
      <sheetName val="2.1"/>
      <sheetName val="2.2"/>
      <sheetName val="расчет численности"/>
      <sheetName val="1.24 (5)"/>
      <sheetName val="расч числ. пр-но (в РЭК не дав "/>
      <sheetName val="2.3"/>
      <sheetName val="собственные нужды"/>
      <sheetName val="1.17.1"/>
      <sheetName val="охрана труда"/>
      <sheetName val="расчет численности (2)"/>
    </sheetNames>
    <sheetDataSet>
      <sheetData sheetId="11">
        <row r="39">
          <cell r="D39">
            <v>34384</v>
          </cell>
          <cell r="F39">
            <v>49679.1</v>
          </cell>
        </row>
      </sheetData>
      <sheetData sheetId="12">
        <row r="16">
          <cell r="E16">
            <v>27599</v>
          </cell>
        </row>
        <row r="20">
          <cell r="E20">
            <v>8808.5</v>
          </cell>
        </row>
        <row r="25">
          <cell r="E25">
            <v>6625</v>
          </cell>
        </row>
        <row r="37">
          <cell r="E37">
            <v>637.8</v>
          </cell>
        </row>
        <row r="38">
          <cell r="E38">
            <v>590</v>
          </cell>
        </row>
        <row r="39">
          <cell r="E39">
            <v>1331.2</v>
          </cell>
        </row>
        <row r="41">
          <cell r="C41">
            <v>53358.4</v>
          </cell>
          <cell r="E41">
            <v>77168.2</v>
          </cell>
        </row>
        <row r="52">
          <cell r="C52">
            <v>8933.7</v>
          </cell>
          <cell r="E52">
            <v>7991.1</v>
          </cell>
        </row>
      </sheetData>
      <sheetData sheetId="13">
        <row r="7">
          <cell r="C7" t="str">
            <v>Базовый период 2015 год</v>
          </cell>
          <cell r="D7" t="str">
            <v>Период регулирования 2016 год</v>
          </cell>
        </row>
        <row r="49">
          <cell r="A49" t="str">
            <v>Директор МУП ШТЭС </v>
          </cell>
          <cell r="C49" t="str">
            <v>А.П. Щербаков</v>
          </cell>
        </row>
        <row r="51">
          <cell r="A51" t="str">
            <v>Окунева Светлана Александровна</v>
          </cell>
        </row>
        <row r="52">
          <cell r="A52" t="str">
            <v>8-39139-3-44-79</v>
          </cell>
        </row>
      </sheetData>
      <sheetData sheetId="14">
        <row r="8">
          <cell r="H8">
            <v>10055.96</v>
          </cell>
        </row>
      </sheetData>
      <sheetData sheetId="15">
        <row r="10">
          <cell r="C10">
            <v>61.921</v>
          </cell>
          <cell r="D10">
            <v>59.651</v>
          </cell>
          <cell r="E10">
            <v>58.183</v>
          </cell>
          <cell r="F10">
            <v>60.132</v>
          </cell>
          <cell r="G10">
            <v>42.084</v>
          </cell>
        </row>
      </sheetData>
      <sheetData sheetId="16">
        <row r="21">
          <cell r="E21">
            <v>5682</v>
          </cell>
        </row>
        <row r="22">
          <cell r="E22">
            <v>5682</v>
          </cell>
        </row>
        <row r="30">
          <cell r="C30">
            <v>17.247</v>
          </cell>
        </row>
        <row r="31">
          <cell r="C31">
            <v>0.051</v>
          </cell>
        </row>
        <row r="32">
          <cell r="C32">
            <v>17.185</v>
          </cell>
        </row>
        <row r="65">
          <cell r="C65">
            <v>12940</v>
          </cell>
        </row>
      </sheetData>
      <sheetData sheetId="18">
        <row r="19">
          <cell r="J19">
            <v>0.038</v>
          </cell>
          <cell r="K19">
            <v>2.247</v>
          </cell>
          <cell r="L19">
            <v>6.631</v>
          </cell>
        </row>
      </sheetData>
      <sheetData sheetId="19">
        <row r="17">
          <cell r="D17">
            <v>0</v>
          </cell>
          <cell r="E17">
            <v>218.26</v>
          </cell>
          <cell r="F17">
            <v>12582.64</v>
          </cell>
          <cell r="G17">
            <v>37188.64</v>
          </cell>
        </row>
        <row r="27">
          <cell r="D27">
            <v>0</v>
          </cell>
          <cell r="J27">
            <v>0.04</v>
          </cell>
          <cell r="K27">
            <v>2.25</v>
          </cell>
          <cell r="L27">
            <v>6.63</v>
          </cell>
          <cell r="O27">
            <v>5678</v>
          </cell>
          <cell r="P27">
            <v>5682</v>
          </cell>
          <cell r="Q27">
            <v>5682</v>
          </cell>
        </row>
      </sheetData>
      <sheetData sheetId="21">
        <row r="11">
          <cell r="J11">
            <v>3985.98</v>
          </cell>
        </row>
        <row r="12">
          <cell r="L12">
            <v>4348.57</v>
          </cell>
        </row>
        <row r="19">
          <cell r="L19">
            <v>14945.84</v>
          </cell>
        </row>
        <row r="23">
          <cell r="J23">
            <v>7696.18</v>
          </cell>
        </row>
        <row r="28">
          <cell r="L28">
            <v>5914.82</v>
          </cell>
        </row>
        <row r="68">
          <cell r="L68">
            <v>8933.7</v>
          </cell>
        </row>
        <row r="72">
          <cell r="L72">
            <v>62292.09</v>
          </cell>
        </row>
      </sheetData>
      <sheetData sheetId="22">
        <row r="27">
          <cell r="H27">
            <v>5019</v>
          </cell>
        </row>
      </sheetData>
      <sheetData sheetId="23">
        <row r="8">
          <cell r="C8" t="str">
            <v>Базовый период 2015 год</v>
          </cell>
        </row>
        <row r="10">
          <cell r="D10">
            <v>13433.05</v>
          </cell>
        </row>
      </sheetData>
      <sheetData sheetId="33">
        <row r="4">
          <cell r="E4" t="str">
            <v>Период регулирования 2016 год</v>
          </cell>
        </row>
        <row r="41">
          <cell r="A41" t="str">
            <v>Директор МУП ШТЭС </v>
          </cell>
          <cell r="C41" t="str">
            <v>А.П. Щербаков</v>
          </cell>
        </row>
        <row r="43">
          <cell r="A43" t="str">
            <v>Окунева Светлана Александровна</v>
          </cell>
        </row>
        <row r="44">
          <cell r="A44" t="str">
            <v>8-39139-3-44-79</v>
          </cell>
        </row>
      </sheetData>
      <sheetData sheetId="35">
        <row r="46">
          <cell r="K46">
            <v>1559.6164</v>
          </cell>
        </row>
        <row r="50">
          <cell r="I50">
            <v>12.085</v>
          </cell>
          <cell r="K50">
            <v>188.475</v>
          </cell>
        </row>
        <row r="51">
          <cell r="I51">
            <v>63.642</v>
          </cell>
          <cell r="K51">
            <v>992.5764</v>
          </cell>
        </row>
        <row r="52">
          <cell r="I52">
            <v>24.273</v>
          </cell>
          <cell r="K52">
            <v>378.565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быль 3кв"/>
      <sheetName val="Бюджет доходов 3кв"/>
      <sheetName val="БПр (3 кв)"/>
      <sheetName val="Прибыль (6мес)"/>
      <sheetName val="Исп БПр (6мес)"/>
      <sheetName val="прибыль, сс 6 мес"/>
      <sheetName val="6 мес по сферам"/>
      <sheetName val="2.9.2. 1кв"/>
      <sheetName val="2.9.2."/>
      <sheetName val="2.9.1."/>
      <sheetName val="2.4.1."/>
      <sheetName val="1.2.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S"/>
      <sheetName val="свод до вн.об."/>
      <sheetName val="расш.для РАО"/>
      <sheetName val="расш.для РАО стр.31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3.12."/>
      <sheetName val="2.3.12. (I квартал)"/>
      <sheetName val="2.3.12. (II квартал)"/>
      <sheetName val="2.3.12. (III квартал)"/>
      <sheetName val="2.3.12. (IV квартал) "/>
      <sheetName val="2.3.1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Основные показатели"/>
      <sheetName val="расш.прибыли от прочей деят."/>
      <sheetName val="Расшиф. прочей прибыли"/>
      <sheetName val="расчет тарифа нараст."/>
      <sheetName val="расчет затрат на оплату"/>
      <sheetName val="Amort."/>
      <sheetName val="Смета затрат нараст."/>
      <sheetName val="Расчет мин.балан.прибыли"/>
      <sheetName val="Расш  прочих ден.расходов"/>
      <sheetName val="прибыль в распор.нараст."/>
      <sheetName val="Налоги и  сборы нараст."/>
      <sheetName val="кальк.5мес."/>
      <sheetName val="кальк.июнь 96г."/>
      <sheetName val="Аморт.96"/>
      <sheetName val="смета ФП"/>
      <sheetName val="смета ФН"/>
      <sheetName val="калькул. 9 мес."/>
      <sheetName val="кал.ноябрь"/>
      <sheetName val="11 месяцев"/>
      <sheetName val="Декабрь"/>
      <sheetName val="кал.годовая"/>
      <sheetName val="4 квартал"/>
      <sheetName val="Список"/>
      <sheetName val="кап.ремонт"/>
      <sheetName val="кап.ремонт98"/>
      <sheetName val="кап.ремонт (2)"/>
      <sheetName val="кап.ремонт (3)"/>
      <sheetName val="тек.ремонт"/>
      <sheetName val="тек.ремонт (2)"/>
      <sheetName val="кал.янв.97г."/>
      <sheetName val="кал.февраль97"/>
      <sheetName val="кал.2мес.97"/>
      <sheetName val="кал.март97 "/>
      <sheetName val="кал.1кв.97  "/>
      <sheetName val="апрель 97"/>
      <sheetName val="4 месяца"/>
      <sheetName val="май"/>
      <sheetName val="5 месяцев 97"/>
      <sheetName val="июнь"/>
      <sheetName val="2 квартал"/>
      <sheetName val="6 месяцев"/>
      <sheetName val="июль"/>
      <sheetName val="7 месяцев"/>
      <sheetName val="август"/>
      <sheetName val="8 месяцев "/>
      <sheetName val="сентябрь"/>
      <sheetName val="3 кв."/>
      <sheetName val="9 мес."/>
      <sheetName val="окт."/>
      <sheetName val="10мес."/>
      <sheetName val="ноя."/>
      <sheetName val="11мес."/>
      <sheetName val="дек."/>
      <sheetName val="4 кв. "/>
      <sheetName val="Год"/>
      <sheetName val="Лист1"/>
    </sheetNames>
    <sheetDataSet>
      <sheetData sheetId="23">
        <row r="6">
          <cell r="AW6" t="str">
            <v>отчет</v>
          </cell>
          <cell r="AY6" t="str">
            <v>отчет</v>
          </cell>
        </row>
        <row r="7">
          <cell r="AW7">
            <v>48</v>
          </cell>
          <cell r="AY7">
            <v>50</v>
          </cell>
        </row>
        <row r="10">
          <cell r="AW10">
            <v>356197</v>
          </cell>
          <cell r="AY10">
            <v>814996</v>
          </cell>
        </row>
        <row r="12">
          <cell r="AW12">
            <v>227369</v>
          </cell>
          <cell r="AY12">
            <v>273153</v>
          </cell>
        </row>
        <row r="13">
          <cell r="AW13">
            <v>93016</v>
          </cell>
          <cell r="AY13">
            <v>366997</v>
          </cell>
        </row>
        <row r="14">
          <cell r="AW14">
            <v>35812</v>
          </cell>
          <cell r="AY14">
            <v>174846</v>
          </cell>
        </row>
        <row r="15">
          <cell r="AW15">
            <v>7799</v>
          </cell>
          <cell r="AY15">
            <v>20007</v>
          </cell>
        </row>
        <row r="17">
          <cell r="AW17">
            <v>7304</v>
          </cell>
          <cell r="AY17">
            <v>416536</v>
          </cell>
        </row>
        <row r="19">
          <cell r="AW19">
            <v>7304</v>
          </cell>
          <cell r="AY19">
            <v>330990</v>
          </cell>
        </row>
        <row r="20">
          <cell r="AW20">
            <v>0</v>
          </cell>
          <cell r="AY20">
            <v>61766</v>
          </cell>
        </row>
        <row r="21">
          <cell r="AW21">
            <v>0</v>
          </cell>
          <cell r="AY21">
            <v>23780</v>
          </cell>
        </row>
        <row r="22">
          <cell r="AW22">
            <v>371300</v>
          </cell>
          <cell r="AY22">
            <v>1251539</v>
          </cell>
        </row>
        <row r="26">
          <cell r="AW26">
            <v>7403</v>
          </cell>
          <cell r="AY26">
            <v>87382</v>
          </cell>
        </row>
        <row r="28">
          <cell r="AW28">
            <v>0</v>
          </cell>
          <cell r="AY28">
            <v>79979</v>
          </cell>
        </row>
        <row r="29">
          <cell r="AW29">
            <v>6758</v>
          </cell>
          <cell r="AY29">
            <v>6758</v>
          </cell>
        </row>
        <row r="30">
          <cell r="AW30">
            <v>645</v>
          </cell>
          <cell r="AY30">
            <v>645</v>
          </cell>
        </row>
        <row r="31">
          <cell r="AW31">
            <v>42032</v>
          </cell>
          <cell r="AY31">
            <v>231124</v>
          </cell>
        </row>
        <row r="32">
          <cell r="AW32">
            <v>49435</v>
          </cell>
          <cell r="AY32">
            <v>318506</v>
          </cell>
        </row>
        <row r="37">
          <cell r="AW37">
            <v>16386</v>
          </cell>
          <cell r="AY37">
            <v>349876</v>
          </cell>
        </row>
        <row r="38">
          <cell r="AW38">
            <v>437121</v>
          </cell>
          <cell r="AY38">
            <v>1919921</v>
          </cell>
        </row>
        <row r="39">
          <cell r="AW39">
            <v>370904</v>
          </cell>
          <cell r="AY39">
            <v>1318914</v>
          </cell>
        </row>
        <row r="41">
          <cell r="AW41">
            <v>234673</v>
          </cell>
          <cell r="AY41">
            <v>684122</v>
          </cell>
        </row>
        <row r="42">
          <cell r="AW42">
            <v>99774</v>
          </cell>
          <cell r="AY42">
            <v>435521</v>
          </cell>
        </row>
        <row r="43">
          <cell r="AW43">
            <v>36457</v>
          </cell>
          <cell r="AY43">
            <v>199271</v>
          </cell>
        </row>
        <row r="44">
          <cell r="AW44">
            <v>66217</v>
          </cell>
          <cell r="AY44">
            <v>601007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Акт"/>
      <sheetName val="Выработка"/>
      <sheetName val="собнужды"/>
      <sheetName val="отпуск с шин"/>
      <sheetName val="ср.раб.мощность"/>
      <sheetName val="Молочная продукция"/>
      <sheetName val="мясо"/>
      <sheetName val="рыба"/>
      <sheetName val="пищ.продукты"/>
      <sheetName val="цветы"/>
      <sheetName val="Потреб.товары 821-810,8837 1гр."/>
      <sheetName val="Пищевые продукты(815)с НДС"/>
      <sheetName val="Т.П.безНДС821-801 (1996)"/>
      <sheetName val="Объем продук(815)с НДС (1996)"/>
      <sheetName val="Т.П.безНДС821-801(1997)"/>
      <sheetName val="Т.П.с НДС 815(1997)"/>
      <sheetName val="810 стр.Пересчет продукции 96г."/>
      <sheetName val="Плата за эл.эн.с учет. договора"/>
      <sheetName val="расш.к год.отчету"/>
      <sheetName val="амортизация к смете"/>
      <sheetName val="Себестоимость плановая"/>
      <sheetName val="Себестоимость фактическая"/>
      <sheetName val="Расчет объема эл.эн янв"/>
      <sheetName val="Расчет объема эл.эн фев"/>
      <sheetName val="Расчет объема эл.эн март"/>
      <sheetName val="Расчет объема эл.эн апрель"/>
      <sheetName val="Расчет объема эл.эн май"/>
      <sheetName val="Расчет объема эл.эн июнь 98"/>
      <sheetName val="Расчет объема эл.эн 2кв98"/>
      <sheetName val=" объем эл.эн июль 98 "/>
      <sheetName val=" объем эл.эн авг. 98  "/>
      <sheetName val=" объем эл.эн сен. 98   "/>
      <sheetName val=" объем эл.эн окт. 98   "/>
      <sheetName val="Лист3"/>
      <sheetName val="1 вариант"/>
      <sheetName val="Расчет объема эл.эн 3кв98"/>
      <sheetName val="Расчет объема эл.эн 1995"/>
      <sheetName val="Расчет объема эл.эн 1996"/>
      <sheetName val="Расчет объема эл.эн 1997"/>
      <sheetName val="Расчет объема эл.эн 1998"/>
      <sheetName val="Расчет объема эл.эн август"/>
      <sheetName val="Расчет  эл.эн сентябрь"/>
      <sheetName val="Расчет  эл.эн сентябрь "/>
      <sheetName val="Расчет  эл.эн октябрь"/>
      <sheetName val="Расчет  эл.эн ноябрь"/>
      <sheetName val="Расчет  эл.эн декабрь"/>
      <sheetName val="Лист1"/>
      <sheetName val="ремонт"/>
      <sheetName val="Расчет  эл.эн декабрь (2)"/>
    </sheetNames>
    <sheetDataSet>
      <sheetData sheetId="5">
        <row r="7">
          <cell r="B7">
            <v>395753</v>
          </cell>
          <cell r="C7">
            <v>0</v>
          </cell>
          <cell r="D7">
            <v>359776</v>
          </cell>
          <cell r="E7">
            <v>0</v>
          </cell>
        </row>
        <row r="8">
          <cell r="B8">
            <v>374735</v>
          </cell>
          <cell r="C8">
            <v>0</v>
          </cell>
          <cell r="D8">
            <v>340668</v>
          </cell>
          <cell r="E8">
            <v>0</v>
          </cell>
        </row>
        <row r="9">
          <cell r="B9">
            <v>770488</v>
          </cell>
          <cell r="C9">
            <v>0</v>
          </cell>
          <cell r="D9">
            <v>700444</v>
          </cell>
          <cell r="E9">
            <v>0</v>
          </cell>
        </row>
        <row r="10">
          <cell r="B10">
            <v>459408</v>
          </cell>
          <cell r="C10">
            <v>0</v>
          </cell>
          <cell r="D10">
            <v>417643</v>
          </cell>
          <cell r="E10">
            <v>0</v>
          </cell>
        </row>
        <row r="11">
          <cell r="B11">
            <v>1229896</v>
          </cell>
          <cell r="C11">
            <v>0</v>
          </cell>
          <cell r="D11">
            <v>1118087</v>
          </cell>
          <cell r="E11">
            <v>0</v>
          </cell>
        </row>
        <row r="12">
          <cell r="B12">
            <v>510957</v>
          </cell>
          <cell r="C12">
            <v>0</v>
          </cell>
          <cell r="D12">
            <v>464506</v>
          </cell>
          <cell r="E12">
            <v>0</v>
          </cell>
        </row>
        <row r="13">
          <cell r="B13">
            <v>1740853</v>
          </cell>
          <cell r="C13">
            <v>0</v>
          </cell>
          <cell r="D13">
            <v>1582593</v>
          </cell>
          <cell r="E13">
            <v>0</v>
          </cell>
        </row>
        <row r="14">
          <cell r="B14">
            <v>416386</v>
          </cell>
          <cell r="C14">
            <v>0</v>
          </cell>
          <cell r="D14">
            <v>378533</v>
          </cell>
          <cell r="E14">
            <v>0</v>
          </cell>
        </row>
        <row r="15">
          <cell r="B15">
            <v>2157239</v>
          </cell>
          <cell r="C15">
            <v>0</v>
          </cell>
          <cell r="D15">
            <v>1961126</v>
          </cell>
          <cell r="E15">
            <v>0</v>
          </cell>
        </row>
        <row r="16">
          <cell r="B16">
            <v>444875</v>
          </cell>
          <cell r="C16">
            <v>0</v>
          </cell>
          <cell r="D16">
            <v>404432</v>
          </cell>
          <cell r="E16">
            <v>0</v>
          </cell>
        </row>
        <row r="17">
          <cell r="B17">
            <v>861261</v>
          </cell>
          <cell r="C17">
            <v>0</v>
          </cell>
          <cell r="D17">
            <v>782965</v>
          </cell>
          <cell r="E17">
            <v>0</v>
          </cell>
        </row>
        <row r="18">
          <cell r="B18">
            <v>861261</v>
          </cell>
          <cell r="C18">
            <v>0</v>
          </cell>
          <cell r="D18">
            <v>782965</v>
          </cell>
          <cell r="E18">
            <v>0</v>
          </cell>
        </row>
        <row r="19">
          <cell r="B19">
            <v>0</v>
          </cell>
          <cell r="C19">
            <v>0</v>
          </cell>
          <cell r="D19">
            <v>0</v>
          </cell>
          <cell r="E19">
            <v>0</v>
          </cell>
        </row>
        <row r="20">
          <cell r="B20">
            <v>861261</v>
          </cell>
          <cell r="C20">
            <v>0</v>
          </cell>
          <cell r="D20">
            <v>782965</v>
          </cell>
          <cell r="E20">
            <v>0</v>
          </cell>
        </row>
        <row r="21">
          <cell r="B21">
            <v>0</v>
          </cell>
          <cell r="C21">
            <v>0</v>
          </cell>
          <cell r="D21">
            <v>0</v>
          </cell>
          <cell r="E21">
            <v>0</v>
          </cell>
        </row>
        <row r="22">
          <cell r="B22">
            <v>861261</v>
          </cell>
          <cell r="C22">
            <v>0</v>
          </cell>
          <cell r="D22">
            <v>782965</v>
          </cell>
          <cell r="E22">
            <v>0</v>
          </cell>
        </row>
        <row r="23">
          <cell r="B23">
            <v>0</v>
          </cell>
          <cell r="C23">
            <v>0</v>
          </cell>
          <cell r="D23">
            <v>0</v>
          </cell>
          <cell r="E23">
            <v>0</v>
          </cell>
        </row>
        <row r="24">
          <cell r="B24">
            <v>0</v>
          </cell>
          <cell r="C24">
            <v>0</v>
          </cell>
          <cell r="D24">
            <v>0</v>
          </cell>
          <cell r="E24">
            <v>0</v>
          </cell>
        </row>
        <row r="25">
          <cell r="B25">
            <v>861261</v>
          </cell>
          <cell r="C25">
            <v>861</v>
          </cell>
          <cell r="D25">
            <v>782965</v>
          </cell>
          <cell r="E25">
            <v>0</v>
          </cell>
        </row>
        <row r="26">
          <cell r="B26">
            <v>0</v>
          </cell>
          <cell r="C26">
            <v>0</v>
          </cell>
          <cell r="D26">
            <v>0</v>
          </cell>
          <cell r="E26">
            <v>0</v>
          </cell>
        </row>
        <row r="27">
          <cell r="B27">
            <v>861261</v>
          </cell>
          <cell r="C27">
            <v>861</v>
          </cell>
          <cell r="D27">
            <v>782965</v>
          </cell>
          <cell r="E27">
            <v>783</v>
          </cell>
        </row>
        <row r="28">
          <cell r="B28">
            <v>0</v>
          </cell>
          <cell r="C28">
            <v>0</v>
          </cell>
          <cell r="D28">
            <v>0</v>
          </cell>
          <cell r="E28">
            <v>0</v>
          </cell>
        </row>
        <row r="29">
          <cell r="B29">
            <v>861261</v>
          </cell>
          <cell r="C29">
            <v>861</v>
          </cell>
          <cell r="D29">
            <v>782965</v>
          </cell>
          <cell r="E29">
            <v>783</v>
          </cell>
        </row>
        <row r="30">
          <cell r="B30">
            <v>0</v>
          </cell>
          <cell r="C30">
            <v>1741</v>
          </cell>
          <cell r="D30">
            <v>0</v>
          </cell>
          <cell r="E30">
            <v>1583</v>
          </cell>
        </row>
        <row r="31">
          <cell r="B31">
            <v>0</v>
          </cell>
          <cell r="C31">
            <v>1741</v>
          </cell>
          <cell r="D31">
            <v>0</v>
          </cell>
          <cell r="E31">
            <v>1583</v>
          </cell>
        </row>
        <row r="32">
          <cell r="B32">
            <v>2602114</v>
          </cell>
          <cell r="C32">
            <v>2602</v>
          </cell>
          <cell r="D32">
            <v>2365558</v>
          </cell>
          <cell r="E32">
            <v>2366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uptes06@mail.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14"/>
  <sheetViews>
    <sheetView zoomScaleSheetLayoutView="130" zoomScalePageLayoutView="0" workbookViewId="0" topLeftCell="A1">
      <selection activeCell="A10" sqref="A10:D10"/>
    </sheetView>
  </sheetViews>
  <sheetFormatPr defaultColWidth="9.00390625" defaultRowHeight="12.75"/>
  <cols>
    <col min="1" max="1" width="24.875" style="0" customWidth="1"/>
    <col min="2" max="2" width="18.125" style="0" customWidth="1"/>
    <col min="3" max="3" width="16.25390625" style="0" customWidth="1"/>
    <col min="4" max="4" width="34.125" style="0" customWidth="1"/>
  </cols>
  <sheetData>
    <row r="1" spans="1:4" ht="12.75">
      <c r="A1" s="2"/>
      <c r="D1" s="4" t="s">
        <v>71</v>
      </c>
    </row>
    <row r="2" spans="1:4" ht="38.25">
      <c r="A2" s="2"/>
      <c r="D2" s="11" t="s">
        <v>72</v>
      </c>
    </row>
    <row r="3" spans="1:4" ht="12.75">
      <c r="A3" s="5"/>
      <c r="D3" s="10" t="s">
        <v>73</v>
      </c>
    </row>
    <row r="4" spans="1:4" ht="12.75">
      <c r="A4" s="5"/>
      <c r="D4" s="10" t="s">
        <v>74</v>
      </c>
    </row>
    <row r="5" ht="60.75" customHeight="1">
      <c r="A5" s="6"/>
    </row>
    <row r="6" spans="1:4" ht="21" customHeight="1">
      <c r="A6" s="142" t="s">
        <v>75</v>
      </c>
      <c r="B6" s="142"/>
      <c r="C6" s="142"/>
      <c r="D6" s="142"/>
    </row>
    <row r="7" spans="1:4" ht="36.75" customHeight="1">
      <c r="A7" s="141" t="s">
        <v>129</v>
      </c>
      <c r="B7" s="141"/>
      <c r="C7" s="141"/>
      <c r="D7" s="141"/>
    </row>
    <row r="8" spans="1:4" ht="16.5">
      <c r="A8" s="7"/>
      <c r="B8" s="113" t="s">
        <v>151</v>
      </c>
      <c r="C8" s="113"/>
      <c r="D8" s="7" t="s">
        <v>76</v>
      </c>
    </row>
    <row r="9" spans="1:3" ht="13.5" customHeight="1">
      <c r="A9" s="8"/>
      <c r="B9" s="143" t="s">
        <v>77</v>
      </c>
      <c r="C9" s="143"/>
    </row>
    <row r="10" spans="1:4" ht="33" customHeight="1">
      <c r="A10" s="205" t="s">
        <v>152</v>
      </c>
      <c r="B10" s="205"/>
      <c r="C10" s="205"/>
      <c r="D10" s="205"/>
    </row>
    <row r="11" spans="1:4" ht="12.75">
      <c r="A11" s="114" t="s">
        <v>78</v>
      </c>
      <c r="B11" s="114"/>
      <c r="C11" s="114"/>
      <c r="D11" s="114"/>
    </row>
    <row r="12" spans="1:4" ht="15.75">
      <c r="A12" s="204"/>
      <c r="B12" s="204"/>
      <c r="C12" s="204"/>
      <c r="D12" s="204"/>
    </row>
    <row r="13" ht="12.75">
      <c r="A13" s="9"/>
    </row>
    <row r="14" ht="15.75">
      <c r="A14" s="3"/>
    </row>
  </sheetData>
  <sheetProtection/>
  <mergeCells count="7">
    <mergeCell ref="A12:D12"/>
    <mergeCell ref="A7:D7"/>
    <mergeCell ref="A6:D6"/>
    <mergeCell ref="B9:C9"/>
    <mergeCell ref="B8:C8"/>
    <mergeCell ref="A11:D11"/>
    <mergeCell ref="A10:D10"/>
  </mergeCells>
  <printOptions/>
  <pageMargins left="0.7" right="0.7" top="0.75" bottom="0.75" header="0.3" footer="0.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E15"/>
  <sheetViews>
    <sheetView tabSelected="1" zoomScaleSheetLayoutView="120" zoomScalePageLayoutView="0" workbookViewId="0" topLeftCell="A1">
      <selection activeCell="B9" sqref="B9:C9"/>
    </sheetView>
  </sheetViews>
  <sheetFormatPr defaultColWidth="9.00390625" defaultRowHeight="12.75"/>
  <cols>
    <col min="1" max="1" width="31.875" style="1" customWidth="1"/>
    <col min="2" max="2" width="16.125" style="1" customWidth="1"/>
    <col min="3" max="3" width="52.625" style="1" customWidth="1"/>
    <col min="4" max="4" width="13.25390625" style="1" customWidth="1"/>
    <col min="5" max="5" width="26.75390625" style="1" customWidth="1"/>
    <col min="6" max="16384" width="9.125" style="1" customWidth="1"/>
  </cols>
  <sheetData>
    <row r="1" spans="1:5" ht="12.75">
      <c r="A1" s="13"/>
      <c r="C1" s="11" t="s">
        <v>58</v>
      </c>
      <c r="E1" s="11"/>
    </row>
    <row r="2" spans="1:5" ht="25.5">
      <c r="A2" s="13"/>
      <c r="C2" s="12" t="s">
        <v>59</v>
      </c>
      <c r="E2" s="12"/>
    </row>
    <row r="3" spans="1:5" ht="32.25" customHeight="1">
      <c r="A3" s="207" t="s">
        <v>60</v>
      </c>
      <c r="B3" s="207"/>
      <c r="C3" s="207"/>
      <c r="D3" s="7"/>
      <c r="E3" s="7"/>
    </row>
    <row r="4" spans="1:5" ht="48" customHeight="1">
      <c r="A4" s="14"/>
      <c r="B4" s="14"/>
      <c r="C4" s="14"/>
      <c r="D4" s="14"/>
      <c r="E4" s="14"/>
    </row>
    <row r="5" spans="1:3" ht="31.5" customHeight="1">
      <c r="A5" s="15" t="s">
        <v>61</v>
      </c>
      <c r="B5" s="206" t="s">
        <v>152</v>
      </c>
      <c r="C5" s="206"/>
    </row>
    <row r="6" spans="1:3" ht="22.5" customHeight="1">
      <c r="A6" s="15" t="s">
        <v>62</v>
      </c>
      <c r="B6" s="206" t="s">
        <v>153</v>
      </c>
      <c r="C6" s="206"/>
    </row>
    <row r="7" spans="1:5" ht="33.75" customHeight="1">
      <c r="A7" s="15" t="s">
        <v>63</v>
      </c>
      <c r="B7" s="206" t="s">
        <v>154</v>
      </c>
      <c r="C7" s="206"/>
      <c r="E7" s="18"/>
    </row>
    <row r="8" spans="1:5" ht="30" customHeight="1">
      <c r="A8" s="15" t="s">
        <v>64</v>
      </c>
      <c r="B8" s="206" t="s">
        <v>154</v>
      </c>
      <c r="C8" s="206"/>
      <c r="E8" s="50"/>
    </row>
    <row r="9" spans="1:4" ht="22.5" customHeight="1">
      <c r="A9" s="15" t="s">
        <v>65</v>
      </c>
      <c r="B9" s="206">
        <v>2442000890</v>
      </c>
      <c r="C9" s="206"/>
      <c r="D9" s="18"/>
    </row>
    <row r="10" spans="1:4" ht="22.5" customHeight="1">
      <c r="A10" s="15" t="s">
        <v>66</v>
      </c>
      <c r="B10" s="206">
        <v>244201001</v>
      </c>
      <c r="C10" s="206"/>
      <c r="D10" s="3"/>
    </row>
    <row r="11" spans="1:3" ht="22.5" customHeight="1">
      <c r="A11" s="15" t="s">
        <v>67</v>
      </c>
      <c r="B11" s="206" t="s">
        <v>155</v>
      </c>
      <c r="C11" s="206"/>
    </row>
    <row r="12" spans="1:5" ht="22.5" customHeight="1">
      <c r="A12" s="15" t="s">
        <v>68</v>
      </c>
      <c r="B12" s="208" t="s">
        <v>156</v>
      </c>
      <c r="C12" s="206"/>
      <c r="E12" s="51"/>
    </row>
    <row r="13" spans="1:4" ht="22.5" customHeight="1">
      <c r="A13" s="15" t="s">
        <v>69</v>
      </c>
      <c r="B13" s="206" t="s">
        <v>158</v>
      </c>
      <c r="C13" s="206"/>
      <c r="D13" s="18"/>
    </row>
    <row r="14" spans="1:3" ht="22.5" customHeight="1">
      <c r="A14" s="15" t="s">
        <v>70</v>
      </c>
      <c r="B14" s="206" t="s">
        <v>157</v>
      </c>
      <c r="C14" s="206"/>
    </row>
    <row r="15" ht="15.75">
      <c r="A15" s="16"/>
    </row>
  </sheetData>
  <sheetProtection/>
  <mergeCells count="11">
    <mergeCell ref="B14:C14"/>
    <mergeCell ref="B10:C10"/>
    <mergeCell ref="B11:C11"/>
    <mergeCell ref="B12:C12"/>
    <mergeCell ref="B13:C13"/>
    <mergeCell ref="B9:C9"/>
    <mergeCell ref="A3:C3"/>
    <mergeCell ref="B5:C5"/>
    <mergeCell ref="B6:C6"/>
    <mergeCell ref="B7:C7"/>
    <mergeCell ref="B8:C8"/>
  </mergeCells>
  <hyperlinks>
    <hyperlink ref="B12" r:id="rId1" display="muptes06@mail.ru"/>
  </hyperlinks>
  <printOptions/>
  <pageMargins left="0.7" right="0.7" top="0.75" bottom="0.75" header="0.3" footer="0.3"/>
  <pageSetup horizontalDpi="600" verticalDpi="600" orientation="portrait" paperSize="9" scale="88" r:id="rId2"/>
</worksheet>
</file>

<file path=xl/worksheets/sheet3.xml><?xml version="1.0" encoding="utf-8"?>
<worksheet xmlns="http://schemas.openxmlformats.org/spreadsheetml/2006/main" xmlns:r="http://schemas.openxmlformats.org/officeDocument/2006/relationships">
  <dimension ref="A1:O50"/>
  <sheetViews>
    <sheetView zoomScale="82" zoomScaleNormal="82" zoomScaleSheetLayoutView="120" zoomScalePageLayoutView="0" workbookViewId="0" topLeftCell="A1">
      <selection activeCell="D40" sqref="D40:F40"/>
    </sheetView>
  </sheetViews>
  <sheetFormatPr defaultColWidth="9.00390625" defaultRowHeight="12.75"/>
  <cols>
    <col min="1" max="1" width="6.625" style="26" customWidth="1"/>
    <col min="2" max="2" width="44.625" style="26" customWidth="1"/>
    <col min="3" max="3" width="12.25390625" style="26" customWidth="1"/>
    <col min="4" max="5" width="27.625" style="26" customWidth="1"/>
    <col min="6" max="6" width="29.875" style="26" customWidth="1"/>
    <col min="7" max="7" width="10.875" style="26" bestFit="1" customWidth="1"/>
    <col min="8" max="8" width="21.75390625" style="26" customWidth="1"/>
    <col min="9" max="9" width="10.125" style="26" bestFit="1" customWidth="1"/>
    <col min="10" max="10" width="9.125" style="26" customWidth="1"/>
    <col min="11" max="11" width="10.125" style="26" bestFit="1" customWidth="1"/>
    <col min="12" max="12" width="9.125" style="26" customWidth="1"/>
    <col min="13" max="13" width="13.125" style="26" bestFit="1" customWidth="1"/>
    <col min="14" max="14" width="13.25390625" style="26" bestFit="1" customWidth="1"/>
    <col min="15" max="15" width="13.125" style="26" bestFit="1" customWidth="1"/>
    <col min="16" max="16384" width="9.125" style="26" customWidth="1"/>
  </cols>
  <sheetData>
    <row r="1" spans="1:12" ht="60">
      <c r="A1" s="24"/>
      <c r="B1" s="24"/>
      <c r="C1" s="24"/>
      <c r="D1" s="24"/>
      <c r="E1" s="24"/>
      <c r="F1" s="25" t="s">
        <v>54</v>
      </c>
      <c r="G1" s="24"/>
      <c r="H1" s="24"/>
      <c r="I1" s="24"/>
      <c r="J1" s="24"/>
      <c r="K1" s="24"/>
      <c r="L1" s="24"/>
    </row>
    <row r="4" spans="1:12" ht="32.25" customHeight="1">
      <c r="A4" s="209" t="s">
        <v>57</v>
      </c>
      <c r="B4" s="210"/>
      <c r="C4" s="210"/>
      <c r="D4" s="210"/>
      <c r="E4" s="210"/>
      <c r="F4" s="210"/>
      <c r="G4" s="24"/>
      <c r="H4" s="24"/>
      <c r="I4" s="24"/>
      <c r="J4" s="24"/>
      <c r="K4" s="24"/>
      <c r="L4" s="24"/>
    </row>
    <row r="5" spans="1:12" ht="15">
      <c r="A5" s="24"/>
      <c r="B5" s="24"/>
      <c r="C5" s="24"/>
      <c r="D5" s="24"/>
      <c r="E5" s="24"/>
      <c r="F5" s="24"/>
      <c r="G5" s="27"/>
      <c r="H5" s="27"/>
      <c r="I5" s="27"/>
      <c r="J5" s="24"/>
      <c r="K5" s="24"/>
      <c r="L5" s="24"/>
    </row>
    <row r="6" spans="1:12" ht="15">
      <c r="A6" s="24"/>
      <c r="B6" s="24"/>
      <c r="C6" s="24"/>
      <c r="D6" s="24"/>
      <c r="E6" s="24"/>
      <c r="F6" s="24"/>
      <c r="G6" s="28"/>
      <c r="H6" s="28"/>
      <c r="I6" s="28"/>
      <c r="J6" s="24"/>
      <c r="K6" s="24"/>
      <c r="L6" s="24"/>
    </row>
    <row r="7" spans="1:14" ht="47.25">
      <c r="A7" s="21" t="s">
        <v>53</v>
      </c>
      <c r="B7" s="75" t="s">
        <v>0</v>
      </c>
      <c r="C7" s="75" t="s">
        <v>1</v>
      </c>
      <c r="D7" s="75" t="s">
        <v>159</v>
      </c>
      <c r="E7" s="75" t="s">
        <v>160</v>
      </c>
      <c r="F7" s="75" t="s">
        <v>161</v>
      </c>
      <c r="G7" s="29"/>
      <c r="H7" s="30"/>
      <c r="I7" s="31"/>
      <c r="J7" s="32"/>
      <c r="K7" s="32"/>
      <c r="L7" s="32"/>
      <c r="N7" s="66"/>
    </row>
    <row r="8" spans="1:14" ht="31.5">
      <c r="A8" s="20" t="s">
        <v>2</v>
      </c>
      <c r="B8" s="76" t="s">
        <v>3</v>
      </c>
      <c r="C8" s="77"/>
      <c r="D8" s="78"/>
      <c r="E8" s="78"/>
      <c r="F8" s="78"/>
      <c r="G8" s="33"/>
      <c r="H8" s="34"/>
      <c r="I8" s="34"/>
      <c r="J8" s="35"/>
      <c r="K8" s="35"/>
      <c r="L8" s="35"/>
      <c r="N8" s="66"/>
    </row>
    <row r="9" spans="1:14" ht="18" customHeight="1">
      <c r="A9" s="20"/>
      <c r="B9" s="76" t="s">
        <v>5</v>
      </c>
      <c r="C9" s="77" t="s">
        <v>6</v>
      </c>
      <c r="D9" s="79">
        <v>57475.3</v>
      </c>
      <c r="E9" s="80">
        <f>'[1]РЭК на 2015'!$L$72</f>
        <v>62292.09</v>
      </c>
      <c r="F9" s="80">
        <v>85159</v>
      </c>
      <c r="G9" s="33"/>
      <c r="H9" s="34"/>
      <c r="I9" s="36"/>
      <c r="J9" s="35"/>
      <c r="K9" s="35"/>
      <c r="L9" s="35"/>
      <c r="N9" s="66"/>
    </row>
    <row r="10" spans="1:14" ht="18" customHeight="1">
      <c r="A10" s="20" t="s">
        <v>7</v>
      </c>
      <c r="B10" s="76" t="s">
        <v>8</v>
      </c>
      <c r="C10" s="77" t="s">
        <v>6</v>
      </c>
      <c r="D10" s="79">
        <v>-386.8</v>
      </c>
      <c r="E10" s="80">
        <f>'[1]РЭК на 2015'!$L$68</f>
        <v>8933.7</v>
      </c>
      <c r="F10" s="80">
        <v>7991</v>
      </c>
      <c r="G10" s="33"/>
      <c r="H10" s="36"/>
      <c r="I10" s="36"/>
      <c r="J10" s="35"/>
      <c r="K10" s="35"/>
      <c r="L10" s="35"/>
      <c r="N10" s="66"/>
    </row>
    <row r="11" spans="1:14" ht="30" customHeight="1">
      <c r="A11" s="20" t="s">
        <v>9</v>
      </c>
      <c r="B11" s="76" t="s">
        <v>10</v>
      </c>
      <c r="C11" s="77" t="s">
        <v>6</v>
      </c>
      <c r="D11" s="79"/>
      <c r="E11" s="80"/>
      <c r="F11" s="80"/>
      <c r="G11" s="33"/>
      <c r="H11" s="34"/>
      <c r="I11" s="34"/>
      <c r="J11" s="37"/>
      <c r="K11" s="37"/>
      <c r="L11" s="37"/>
      <c r="N11" s="66"/>
    </row>
    <row r="12" spans="1:14" ht="18" customHeight="1">
      <c r="A12" s="20" t="s">
        <v>11</v>
      </c>
      <c r="B12" s="76" t="s">
        <v>12</v>
      </c>
      <c r="C12" s="77" t="s">
        <v>6</v>
      </c>
      <c r="D12" s="23"/>
      <c r="E12" s="81"/>
      <c r="F12" s="23"/>
      <c r="G12" s="33"/>
      <c r="H12" s="34"/>
      <c r="I12" s="38"/>
      <c r="J12" s="37"/>
      <c r="K12" s="37"/>
      <c r="L12" s="37"/>
      <c r="N12" s="66"/>
    </row>
    <row r="13" spans="1:15" ht="17.25" customHeight="1">
      <c r="A13" s="20" t="s">
        <v>13</v>
      </c>
      <c r="B13" s="76" t="s">
        <v>14</v>
      </c>
      <c r="C13" s="77"/>
      <c r="D13" s="23"/>
      <c r="E13" s="81"/>
      <c r="F13" s="23"/>
      <c r="G13" s="36"/>
      <c r="H13" s="34"/>
      <c r="I13" s="39"/>
      <c r="J13" s="40"/>
      <c r="K13" s="41"/>
      <c r="L13" s="37"/>
      <c r="N13" s="67"/>
      <c r="O13" s="67"/>
    </row>
    <row r="14" spans="1:12" ht="80.25" customHeight="1">
      <c r="A14" s="20" t="s">
        <v>15</v>
      </c>
      <c r="B14" s="76" t="s">
        <v>130</v>
      </c>
      <c r="C14" s="77" t="s">
        <v>16</v>
      </c>
      <c r="D14" s="82">
        <f>D10/D9</f>
        <v>-0.006729847430113458</v>
      </c>
      <c r="E14" s="82">
        <f>E10/E9</f>
        <v>0.14341628286994387</v>
      </c>
      <c r="F14" s="82">
        <f>F10/F9</f>
        <v>0.09383623574724927</v>
      </c>
      <c r="G14" s="45"/>
      <c r="H14" s="37"/>
      <c r="I14" s="42"/>
      <c r="J14" s="40"/>
      <c r="K14" s="41"/>
      <c r="L14" s="37"/>
    </row>
    <row r="15" spans="1:14" ht="31.5" customHeight="1">
      <c r="A15" s="20" t="s">
        <v>17</v>
      </c>
      <c r="B15" s="76" t="s">
        <v>131</v>
      </c>
      <c r="C15" s="77"/>
      <c r="D15" s="23"/>
      <c r="E15" s="23"/>
      <c r="F15" s="23"/>
      <c r="G15" s="35"/>
      <c r="H15" s="35"/>
      <c r="I15" s="35"/>
      <c r="J15" s="43"/>
      <c r="K15" s="44"/>
      <c r="L15" s="35"/>
      <c r="M15" s="68"/>
      <c r="N15" s="68"/>
    </row>
    <row r="16" spans="1:12" ht="33.75" customHeight="1">
      <c r="A16" s="20" t="s">
        <v>18</v>
      </c>
      <c r="B16" s="76" t="s">
        <v>132</v>
      </c>
      <c r="C16" s="77" t="s">
        <v>19</v>
      </c>
      <c r="D16" s="23"/>
      <c r="E16" s="23"/>
      <c r="F16" s="23"/>
      <c r="G16" s="35"/>
      <c r="H16" s="35"/>
      <c r="I16" s="45"/>
      <c r="J16" s="43"/>
      <c r="K16" s="44"/>
      <c r="L16" s="35"/>
    </row>
    <row r="17" spans="1:13" ht="34.5" customHeight="1">
      <c r="A17" s="20" t="s">
        <v>20</v>
      </c>
      <c r="B17" s="76" t="s">
        <v>133</v>
      </c>
      <c r="C17" s="77" t="s">
        <v>21</v>
      </c>
      <c r="D17" s="23"/>
      <c r="E17" s="23"/>
      <c r="F17" s="23"/>
      <c r="G17" s="35"/>
      <c r="H17" s="35"/>
      <c r="I17" s="35"/>
      <c r="J17" s="43"/>
      <c r="K17" s="44"/>
      <c r="L17" s="35"/>
      <c r="M17" s="35"/>
    </row>
    <row r="18" spans="1:13" ht="18.75">
      <c r="A18" s="84" t="s">
        <v>22</v>
      </c>
      <c r="B18" s="83" t="s">
        <v>134</v>
      </c>
      <c r="C18" s="84" t="s">
        <v>19</v>
      </c>
      <c r="D18" s="85">
        <v>9.23</v>
      </c>
      <c r="E18" s="85">
        <v>9.095</v>
      </c>
      <c r="F18" s="85">
        <v>9.27</v>
      </c>
      <c r="G18" s="46"/>
      <c r="H18" s="46"/>
      <c r="I18" s="46"/>
      <c r="J18" s="25"/>
      <c r="K18" s="47"/>
      <c r="L18" s="46"/>
      <c r="M18" s="46"/>
    </row>
    <row r="19" spans="1:13" ht="34.5">
      <c r="A19" s="77" t="s">
        <v>55</v>
      </c>
      <c r="B19" s="76" t="s">
        <v>146</v>
      </c>
      <c r="C19" s="77" t="s">
        <v>135</v>
      </c>
      <c r="D19" s="86">
        <v>50593.3</v>
      </c>
      <c r="E19" s="86">
        <v>49989.5</v>
      </c>
      <c r="F19" s="86">
        <v>50671.6</v>
      </c>
      <c r="G19" s="35"/>
      <c r="H19" s="35"/>
      <c r="I19" s="35"/>
      <c r="J19" s="43"/>
      <c r="K19" s="44"/>
      <c r="L19" s="35"/>
      <c r="M19" s="35"/>
    </row>
    <row r="20" spans="1:13" ht="51" customHeight="1">
      <c r="A20" s="77" t="s">
        <v>24</v>
      </c>
      <c r="B20" s="76" t="s">
        <v>136</v>
      </c>
      <c r="C20" s="77" t="s">
        <v>23</v>
      </c>
      <c r="D20" s="85">
        <v>31903.053</v>
      </c>
      <c r="E20" s="85">
        <v>31658.868</v>
      </c>
      <c r="F20" s="85">
        <v>32119.49</v>
      </c>
      <c r="G20" s="35"/>
      <c r="H20" s="35"/>
      <c r="I20" s="35"/>
      <c r="J20" s="43"/>
      <c r="K20" s="44"/>
      <c r="L20" s="35"/>
      <c r="M20" s="35"/>
    </row>
    <row r="21" spans="1:13" ht="51.75" customHeight="1">
      <c r="A21" s="77" t="s">
        <v>25</v>
      </c>
      <c r="B21" s="76" t="s">
        <v>137</v>
      </c>
      <c r="C21" s="77" t="s">
        <v>16</v>
      </c>
      <c r="D21" s="87" t="s">
        <v>168</v>
      </c>
      <c r="E21" s="87" t="s">
        <v>169</v>
      </c>
      <c r="F21" s="87" t="s">
        <v>170</v>
      </c>
      <c r="G21" s="35"/>
      <c r="H21" s="35"/>
      <c r="I21" s="35"/>
      <c r="J21" s="35"/>
      <c r="K21" s="44"/>
      <c r="L21" s="35"/>
      <c r="M21" s="35"/>
    </row>
    <row r="22" spans="1:13" ht="126">
      <c r="A22" s="77" t="s">
        <v>26</v>
      </c>
      <c r="B22" s="76" t="s">
        <v>138</v>
      </c>
      <c r="C22" s="77"/>
      <c r="D22" s="72" t="s">
        <v>171</v>
      </c>
      <c r="E22" s="72" t="s">
        <v>171</v>
      </c>
      <c r="F22" s="72" t="s">
        <v>171</v>
      </c>
      <c r="G22" s="35"/>
      <c r="H22" s="35"/>
      <c r="I22" s="35"/>
      <c r="J22" s="35"/>
      <c r="K22" s="44"/>
      <c r="L22" s="35"/>
      <c r="M22" s="35"/>
    </row>
    <row r="23" spans="1:13" ht="69" customHeight="1">
      <c r="A23" s="20" t="s">
        <v>27</v>
      </c>
      <c r="B23" s="76" t="s">
        <v>139</v>
      </c>
      <c r="C23" s="77" t="s">
        <v>21</v>
      </c>
      <c r="D23" s="23"/>
      <c r="E23" s="23"/>
      <c r="F23" s="23"/>
      <c r="G23" s="35"/>
      <c r="H23" s="35"/>
      <c r="I23" s="35"/>
      <c r="J23" s="35"/>
      <c r="K23" s="44"/>
      <c r="L23" s="35"/>
      <c r="M23" s="35"/>
    </row>
    <row r="24" spans="1:13" ht="45" customHeight="1">
      <c r="A24" s="20" t="s">
        <v>28</v>
      </c>
      <c r="B24" s="76" t="s">
        <v>29</v>
      </c>
      <c r="C24" s="77" t="s">
        <v>6</v>
      </c>
      <c r="D24" s="23">
        <f>D9</f>
        <v>57475.3</v>
      </c>
      <c r="E24" s="23">
        <f>E9</f>
        <v>62292.09</v>
      </c>
      <c r="F24" s="23">
        <f>F9</f>
        <v>85159</v>
      </c>
      <c r="G24" s="69"/>
      <c r="H24" s="69"/>
      <c r="I24" s="69"/>
      <c r="J24" s="70"/>
      <c r="K24" s="70"/>
      <c r="L24" s="35"/>
      <c r="M24" s="35"/>
    </row>
    <row r="25" spans="1:13" ht="71.25" customHeight="1">
      <c r="A25" s="20" t="s">
        <v>30</v>
      </c>
      <c r="B25" s="76" t="s">
        <v>140</v>
      </c>
      <c r="C25" s="77" t="s">
        <v>6</v>
      </c>
      <c r="D25" s="23">
        <v>32417.85</v>
      </c>
      <c r="E25" s="23">
        <f>'[1]долгосрочные'!$D$39</f>
        <v>34384</v>
      </c>
      <c r="F25" s="23">
        <f>'[1]долгосрочные'!$F$39</f>
        <v>49679.1</v>
      </c>
      <c r="G25" s="69"/>
      <c r="H25" s="69"/>
      <c r="I25" s="69"/>
      <c r="J25" s="69"/>
      <c r="K25" s="70"/>
      <c r="L25" s="35"/>
      <c r="M25" s="35"/>
    </row>
    <row r="26" spans="1:13" ht="15.75">
      <c r="A26" s="20"/>
      <c r="B26" s="76" t="s">
        <v>56</v>
      </c>
      <c r="C26" s="77"/>
      <c r="D26" s="23"/>
      <c r="E26" s="23"/>
      <c r="F26" s="23"/>
      <c r="G26" s="69"/>
      <c r="H26" s="69"/>
      <c r="I26" s="69"/>
      <c r="J26" s="69"/>
      <c r="K26" s="69"/>
      <c r="L26" s="35"/>
      <c r="M26" s="35"/>
    </row>
    <row r="27" spans="1:13" ht="15.75">
      <c r="A27" s="20"/>
      <c r="B27" s="76" t="s">
        <v>31</v>
      </c>
      <c r="C27" s="77"/>
      <c r="D27" s="23">
        <v>12481.7</v>
      </c>
      <c r="E27" s="23">
        <f>'[1]РЭК на 2015'!$L$19</f>
        <v>14945.84</v>
      </c>
      <c r="F27" s="23">
        <f>'[1]1.15.3'!$E$16</f>
        <v>27599</v>
      </c>
      <c r="G27" s="69"/>
      <c r="H27" s="69"/>
      <c r="I27" s="69"/>
      <c r="J27" s="69"/>
      <c r="K27" s="69"/>
      <c r="L27" s="35"/>
      <c r="M27" s="35"/>
    </row>
    <row r="28" spans="1:13" ht="15.75">
      <c r="A28" s="20"/>
      <c r="B28" s="76" t="s">
        <v>32</v>
      </c>
      <c r="C28" s="77"/>
      <c r="D28" s="23">
        <f>'[1]РЭК на 2015'!$J$11</f>
        <v>3985.98</v>
      </c>
      <c r="E28" s="23">
        <f>'[1]РЭК на 2015'!$L$12</f>
        <v>4348.57</v>
      </c>
      <c r="F28" s="23">
        <f>'[1]сч. 20 электро'!$H$27</f>
        <v>5019</v>
      </c>
      <c r="G28" s="69"/>
      <c r="H28" s="69"/>
      <c r="I28" s="69"/>
      <c r="J28" s="69"/>
      <c r="K28" s="69"/>
      <c r="L28" s="35"/>
      <c r="M28" s="35"/>
    </row>
    <row r="29" spans="1:13" ht="15.75">
      <c r="A29" s="20"/>
      <c r="B29" s="76" t="s">
        <v>33</v>
      </c>
      <c r="C29" s="77"/>
      <c r="D29" s="23">
        <f>D24-D27-D28-D30</f>
        <v>26437.916600000004</v>
      </c>
      <c r="E29" s="23">
        <f>E24-E27-E28-E30</f>
        <v>24873.03632</v>
      </c>
      <c r="F29" s="23">
        <f>F24-F27-F28-F30</f>
        <v>28772.602</v>
      </c>
      <c r="G29" s="69"/>
      <c r="H29" s="69"/>
      <c r="I29" s="69"/>
      <c r="J29" s="69"/>
      <c r="K29" s="69"/>
      <c r="L29" s="35"/>
      <c r="M29" s="35"/>
    </row>
    <row r="30" spans="1:13" ht="55.5" customHeight="1">
      <c r="A30" s="20" t="s">
        <v>34</v>
      </c>
      <c r="B30" s="76" t="s">
        <v>141</v>
      </c>
      <c r="C30" s="77" t="s">
        <v>6</v>
      </c>
      <c r="D30" s="23">
        <f>D27*30.2%+3008.88+7791.35</f>
        <v>14569.7034</v>
      </c>
      <c r="E30" s="81">
        <f>E27*30.2%+'[1]РЭК на 2015'!$J$23+'[1]РЭК на 2015'!$L$28</f>
        <v>18124.64368</v>
      </c>
      <c r="F30" s="81">
        <f>F27*30.2%+'[1]1.15.3'!$E$20+'[1]1.15.3'!$E$25</f>
        <v>23768.398</v>
      </c>
      <c r="G30" s="71"/>
      <c r="H30" s="71"/>
      <c r="I30" s="69"/>
      <c r="J30" s="69"/>
      <c r="K30" s="69"/>
      <c r="L30" s="37"/>
      <c r="M30" s="49"/>
    </row>
    <row r="31" spans="1:13" ht="30.75" customHeight="1">
      <c r="A31" s="20" t="s">
        <v>35</v>
      </c>
      <c r="B31" s="76" t="s">
        <v>142</v>
      </c>
      <c r="C31" s="77" t="s">
        <v>6</v>
      </c>
      <c r="D31" s="23">
        <v>0</v>
      </c>
      <c r="E31" s="81">
        <v>0</v>
      </c>
      <c r="F31" s="23">
        <f>'[1]1.15.3'!$E$37+'[1]1.15.3'!$E$38+'[1]1.15.3'!$E$39</f>
        <v>2559</v>
      </c>
      <c r="G31" s="35"/>
      <c r="H31" s="35"/>
      <c r="I31" s="35"/>
      <c r="J31" s="35"/>
      <c r="K31" s="35"/>
      <c r="L31" s="35"/>
      <c r="M31" s="35"/>
    </row>
    <row r="32" spans="1:13" ht="31.5">
      <c r="A32" s="20" t="s">
        <v>36</v>
      </c>
      <c r="B32" s="76" t="s">
        <v>143</v>
      </c>
      <c r="C32" s="77" t="s">
        <v>6</v>
      </c>
      <c r="D32" s="23">
        <v>13059.86</v>
      </c>
      <c r="E32" s="23">
        <v>15432.75</v>
      </c>
      <c r="F32" s="23">
        <f>'[1]1.20.3'!$D$10</f>
        <v>13433.05</v>
      </c>
      <c r="G32" s="35"/>
      <c r="H32" s="35"/>
      <c r="I32" s="35"/>
      <c r="J32" s="35"/>
      <c r="K32" s="35"/>
      <c r="L32" s="35"/>
      <c r="M32" s="35"/>
    </row>
    <row r="33" spans="1:6" ht="110.25">
      <c r="A33" s="20" t="s">
        <v>37</v>
      </c>
      <c r="B33" s="76" t="s">
        <v>38</v>
      </c>
      <c r="C33" s="77"/>
      <c r="D33" s="88" t="s">
        <v>172</v>
      </c>
      <c r="E33" s="88" t="s">
        <v>172</v>
      </c>
      <c r="F33" s="88" t="s">
        <v>172</v>
      </c>
    </row>
    <row r="34" spans="1:6" ht="15.75">
      <c r="A34" s="20"/>
      <c r="B34" s="89" t="s">
        <v>39</v>
      </c>
      <c r="C34" s="77"/>
      <c r="D34" s="23"/>
      <c r="E34" s="23"/>
      <c r="F34" s="23"/>
    </row>
    <row r="35" spans="1:6" ht="18.75">
      <c r="A35" s="20"/>
      <c r="B35" s="76" t="s">
        <v>144</v>
      </c>
      <c r="C35" s="77" t="s">
        <v>40</v>
      </c>
      <c r="D35" s="90">
        <v>1494.3</v>
      </c>
      <c r="E35" s="86">
        <v>1559.6</v>
      </c>
      <c r="F35" s="86">
        <v>1561.92</v>
      </c>
    </row>
    <row r="36" spans="1:6" ht="33.75" customHeight="1">
      <c r="A36" s="20"/>
      <c r="B36" s="76" t="s">
        <v>145</v>
      </c>
      <c r="C36" s="77" t="s">
        <v>41</v>
      </c>
      <c r="D36" s="91"/>
      <c r="E36" s="91"/>
      <c r="F36" s="91"/>
    </row>
    <row r="37" spans="1:6" ht="51.75" customHeight="1">
      <c r="A37" s="20" t="s">
        <v>42</v>
      </c>
      <c r="B37" s="76" t="s">
        <v>43</v>
      </c>
      <c r="C37" s="77"/>
      <c r="D37" s="23"/>
      <c r="E37" s="23"/>
      <c r="F37" s="23"/>
    </row>
    <row r="38" spans="1:6" ht="18.75" customHeight="1">
      <c r="A38" s="20" t="s">
        <v>44</v>
      </c>
      <c r="B38" s="76" t="s">
        <v>45</v>
      </c>
      <c r="C38" s="77" t="s">
        <v>46</v>
      </c>
      <c r="D38" s="22">
        <v>70</v>
      </c>
      <c r="E38" s="22">
        <v>70</v>
      </c>
      <c r="F38" s="22">
        <v>70</v>
      </c>
    </row>
    <row r="39" spans="1:6" ht="45.75" customHeight="1">
      <c r="A39" s="20" t="s">
        <v>47</v>
      </c>
      <c r="B39" s="76" t="s">
        <v>48</v>
      </c>
      <c r="C39" s="77" t="s">
        <v>162</v>
      </c>
      <c r="D39" s="22">
        <f>D27/D38/12*1000</f>
        <v>14859.166666666666</v>
      </c>
      <c r="E39" s="22">
        <f>E27/E38/12*1000</f>
        <v>17792.666666666664</v>
      </c>
      <c r="F39" s="22">
        <f>F27/F38/12*1000</f>
        <v>32855.95238095238</v>
      </c>
    </row>
    <row r="40" spans="1:6" ht="47.25">
      <c r="A40" s="20" t="s">
        <v>49</v>
      </c>
      <c r="B40" s="76" t="s">
        <v>50</v>
      </c>
      <c r="C40" s="77"/>
      <c r="D40" s="214" t="s">
        <v>173</v>
      </c>
      <c r="E40" s="214"/>
      <c r="F40" s="214"/>
    </row>
    <row r="41" spans="1:6" ht="15.75" hidden="1">
      <c r="A41" s="20"/>
      <c r="B41" s="89" t="s">
        <v>39</v>
      </c>
      <c r="C41" s="77"/>
      <c r="D41" s="22"/>
      <c r="E41" s="22"/>
      <c r="F41" s="22"/>
    </row>
    <row r="42" spans="1:6" ht="63" customHeight="1" hidden="1">
      <c r="A42" s="20"/>
      <c r="B42" s="76" t="s">
        <v>51</v>
      </c>
      <c r="C42" s="77" t="s">
        <v>6</v>
      </c>
      <c r="D42" s="211"/>
      <c r="E42" s="212"/>
      <c r="F42" s="213"/>
    </row>
    <row r="43" spans="1:6" ht="47.25" hidden="1">
      <c r="A43" s="20"/>
      <c r="B43" s="76" t="s">
        <v>52</v>
      </c>
      <c r="C43" s="77" t="s">
        <v>6</v>
      </c>
      <c r="D43" s="211"/>
      <c r="E43" s="212"/>
      <c r="F43" s="213"/>
    </row>
    <row r="44" spans="1:6" ht="18.75" hidden="1">
      <c r="A44" s="48" t="s">
        <v>147</v>
      </c>
      <c r="B44" s="92"/>
      <c r="C44" s="92"/>
      <c r="D44" s="92"/>
      <c r="E44" s="92"/>
      <c r="F44" s="92"/>
    </row>
    <row r="45" spans="1:6" ht="18.75" hidden="1">
      <c r="A45" s="48" t="s">
        <v>148</v>
      </c>
      <c r="B45" s="92"/>
      <c r="C45" s="92"/>
      <c r="D45" s="92"/>
      <c r="E45" s="92"/>
      <c r="F45" s="92"/>
    </row>
    <row r="46" spans="1:6" ht="18.75" hidden="1">
      <c r="A46" s="48" t="s">
        <v>149</v>
      </c>
      <c r="B46" s="92"/>
      <c r="C46" s="92"/>
      <c r="D46" s="92"/>
      <c r="E46" s="92"/>
      <c r="F46" s="92"/>
    </row>
    <row r="47" spans="1:6" ht="18.75" hidden="1">
      <c r="A47" s="48" t="s">
        <v>150</v>
      </c>
      <c r="B47" s="92"/>
      <c r="C47" s="92"/>
      <c r="D47" s="92"/>
      <c r="E47" s="92"/>
      <c r="F47" s="92"/>
    </row>
    <row r="50" ht="15">
      <c r="E50" s="93"/>
    </row>
  </sheetData>
  <sheetProtection/>
  <mergeCells count="4">
    <mergeCell ref="A4:F4"/>
    <mergeCell ref="D43:F43"/>
    <mergeCell ref="D42:F42"/>
    <mergeCell ref="D40:F40"/>
  </mergeCells>
  <printOptions/>
  <pageMargins left="0.7874015748031497" right="0.7086614173228347" top="0.24" bottom="0.24" header="0.1968503937007874" footer="0.1968503937007874"/>
  <pageSetup horizontalDpi="600" verticalDpi="600" orientation="landscape" paperSize="9" scale="7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48"/>
  <sheetViews>
    <sheetView zoomScale="75" zoomScaleNormal="75" zoomScaleSheetLayoutView="90" zoomScalePageLayoutView="0" workbookViewId="0" topLeftCell="B1">
      <pane xSplit="2" topLeftCell="D2" activePane="topRight" state="frozen"/>
      <selection pane="topLeft" activeCell="B7" sqref="B7"/>
      <selection pane="topRight" activeCell="D20" sqref="D20"/>
    </sheetView>
  </sheetViews>
  <sheetFormatPr defaultColWidth="9.00390625" defaultRowHeight="12.75"/>
  <cols>
    <col min="1" max="1" width="7.75390625" style="18" customWidth="1"/>
    <col min="2" max="2" width="57.375" style="18" customWidth="1"/>
    <col min="3" max="3" width="17.00390625" style="18" customWidth="1"/>
    <col min="4" max="6" width="22.625" style="18" customWidth="1"/>
    <col min="7" max="9" width="9.125" style="18" customWidth="1"/>
    <col min="10" max="10" width="12.625" style="18" customWidth="1"/>
    <col min="11" max="11" width="9.125" style="18" customWidth="1"/>
    <col min="12" max="12" width="16.75390625" style="18" customWidth="1"/>
    <col min="13" max="16384" width="9.125" style="18" customWidth="1"/>
  </cols>
  <sheetData>
    <row r="1" ht="54" customHeight="1" hidden="1">
      <c r="F1" s="73"/>
    </row>
    <row r="2" ht="15.75" hidden="1"/>
    <row r="3" ht="15.75" hidden="1"/>
    <row r="4" ht="15.75" hidden="1"/>
    <row r="5" spans="1:6" ht="16.5">
      <c r="A5" s="209" t="s">
        <v>84</v>
      </c>
      <c r="B5" s="209"/>
      <c r="C5" s="209"/>
      <c r="D5" s="209"/>
      <c r="E5" s="209"/>
      <c r="F5" s="209"/>
    </row>
    <row r="8" spans="1:6" s="32" customFormat="1" ht="60.75" customHeight="1">
      <c r="A8" s="74" t="s">
        <v>53</v>
      </c>
      <c r="B8" s="52" t="s">
        <v>0</v>
      </c>
      <c r="C8" s="52" t="s">
        <v>85</v>
      </c>
      <c r="D8" s="52" t="s">
        <v>159</v>
      </c>
      <c r="E8" s="52" t="s">
        <v>163</v>
      </c>
      <c r="F8" s="52" t="s">
        <v>164</v>
      </c>
    </row>
    <row r="9" spans="1:6" s="35" customFormat="1" ht="39" customHeight="1">
      <c r="A9" s="53" t="s">
        <v>2</v>
      </c>
      <c r="B9" s="54" t="s">
        <v>86</v>
      </c>
      <c r="C9" s="53"/>
      <c r="D9" s="55"/>
      <c r="E9" s="55"/>
      <c r="F9" s="55"/>
    </row>
    <row r="10" spans="1:6" s="35" customFormat="1" ht="39" customHeight="1">
      <c r="A10" s="53" t="s">
        <v>4</v>
      </c>
      <c r="B10" s="54" t="s">
        <v>87</v>
      </c>
      <c r="C10" s="53"/>
      <c r="D10" s="55"/>
      <c r="E10" s="55"/>
      <c r="F10" s="55"/>
    </row>
    <row r="11" spans="1:6" s="35" customFormat="1" ht="120">
      <c r="A11" s="53"/>
      <c r="B11" s="54" t="s">
        <v>88</v>
      </c>
      <c r="C11" s="53" t="s">
        <v>89</v>
      </c>
      <c r="D11" s="55"/>
      <c r="E11" s="55"/>
      <c r="F11" s="55"/>
    </row>
    <row r="12" spans="1:6" s="35" customFormat="1" ht="135">
      <c r="A12" s="53"/>
      <c r="B12" s="54" t="s">
        <v>90</v>
      </c>
      <c r="C12" s="53" t="s">
        <v>91</v>
      </c>
      <c r="D12" s="55"/>
      <c r="E12" s="55"/>
      <c r="F12" s="55"/>
    </row>
    <row r="13" spans="1:6" s="35" customFormat="1" ht="15">
      <c r="A13" s="56" t="s">
        <v>7</v>
      </c>
      <c r="B13" s="60" t="s">
        <v>92</v>
      </c>
      <c r="C13" s="61"/>
      <c r="D13" s="17"/>
      <c r="E13" s="17"/>
      <c r="F13" s="17"/>
    </row>
    <row r="14" spans="1:6" s="35" customFormat="1" ht="15">
      <c r="A14" s="56"/>
      <c r="B14" s="60" t="s">
        <v>93</v>
      </c>
      <c r="C14" s="61"/>
      <c r="D14" s="17"/>
      <c r="E14" s="17"/>
      <c r="F14" s="17"/>
    </row>
    <row r="15" spans="1:6" s="35" customFormat="1" ht="15">
      <c r="A15" s="56"/>
      <c r="B15" s="60" t="s">
        <v>94</v>
      </c>
      <c r="C15" s="61" t="s">
        <v>174</v>
      </c>
      <c r="D15" s="64"/>
      <c r="E15" s="64"/>
      <c r="F15" s="63"/>
    </row>
    <row r="16" spans="1:6" s="35" customFormat="1" ht="15">
      <c r="A16" s="56"/>
      <c r="B16" s="60" t="s">
        <v>165</v>
      </c>
      <c r="C16" s="61"/>
      <c r="D16" s="64">
        <v>84.42</v>
      </c>
      <c r="E16" s="64">
        <v>92.34</v>
      </c>
      <c r="F16" s="63">
        <v>175.89</v>
      </c>
    </row>
    <row r="17" spans="1:6" s="35" customFormat="1" ht="15">
      <c r="A17" s="56"/>
      <c r="B17" s="60" t="s">
        <v>166</v>
      </c>
      <c r="C17" s="61"/>
      <c r="D17" s="64">
        <v>516.1</v>
      </c>
      <c r="E17" s="64">
        <v>598.48</v>
      </c>
      <c r="F17" s="63">
        <v>980.66</v>
      </c>
    </row>
    <row r="18" spans="1:6" s="35" customFormat="1" ht="15">
      <c r="A18" s="56"/>
      <c r="B18" s="60" t="s">
        <v>167</v>
      </c>
      <c r="C18" s="61"/>
      <c r="D18" s="64">
        <v>1053.31</v>
      </c>
      <c r="E18" s="64">
        <v>1276.4</v>
      </c>
      <c r="F18" s="63">
        <v>1926.7</v>
      </c>
    </row>
    <row r="19" spans="1:12" s="35" customFormat="1" ht="15">
      <c r="A19" s="56"/>
      <c r="B19" s="60" t="s">
        <v>95</v>
      </c>
      <c r="C19" s="61" t="s">
        <v>91</v>
      </c>
      <c r="D19" s="62">
        <v>96.11</v>
      </c>
      <c r="E19" s="62">
        <v>178.41</v>
      </c>
      <c r="F19" s="65">
        <v>296.64</v>
      </c>
      <c r="L19" s="57"/>
    </row>
    <row r="20" spans="1:6" s="35" customFormat="1" ht="15">
      <c r="A20" s="56"/>
      <c r="B20" s="60" t="s">
        <v>96</v>
      </c>
      <c r="C20" s="61" t="s">
        <v>91</v>
      </c>
      <c r="D20" s="62"/>
      <c r="E20" s="62"/>
      <c r="F20" s="65"/>
    </row>
    <row r="21" spans="1:6" s="35" customFormat="1" ht="30">
      <c r="A21" s="53" t="s">
        <v>13</v>
      </c>
      <c r="B21" s="54" t="s">
        <v>97</v>
      </c>
      <c r="C21" s="53" t="s">
        <v>91</v>
      </c>
      <c r="D21" s="55"/>
      <c r="E21" s="55"/>
      <c r="F21" s="55"/>
    </row>
    <row r="22" spans="1:6" s="35" customFormat="1" ht="15">
      <c r="A22" s="53" t="s">
        <v>17</v>
      </c>
      <c r="B22" s="54" t="s">
        <v>98</v>
      </c>
      <c r="C22" s="53"/>
      <c r="D22" s="55"/>
      <c r="E22" s="55"/>
      <c r="F22" s="55"/>
    </row>
    <row r="23" spans="1:6" s="35" customFormat="1" ht="45">
      <c r="A23" s="53" t="s">
        <v>18</v>
      </c>
      <c r="B23" s="54" t="s">
        <v>99</v>
      </c>
      <c r="C23" s="53" t="s">
        <v>91</v>
      </c>
      <c r="D23" s="55"/>
      <c r="E23" s="55"/>
      <c r="F23" s="55"/>
    </row>
    <row r="24" spans="1:6" s="35" customFormat="1" ht="60">
      <c r="A24" s="53" t="s">
        <v>20</v>
      </c>
      <c r="B24" s="54" t="s">
        <v>100</v>
      </c>
      <c r="C24" s="53" t="s">
        <v>91</v>
      </c>
      <c r="D24" s="55"/>
      <c r="E24" s="55"/>
      <c r="F24" s="55"/>
    </row>
    <row r="25" spans="1:6" s="35" customFormat="1" ht="15">
      <c r="A25" s="53" t="s">
        <v>22</v>
      </c>
      <c r="B25" s="54" t="s">
        <v>101</v>
      </c>
      <c r="C25" s="53" t="s">
        <v>16</v>
      </c>
      <c r="D25" s="55"/>
      <c r="E25" s="55"/>
      <c r="F25" s="55"/>
    </row>
    <row r="26" spans="1:6" s="35" customFormat="1" ht="15">
      <c r="A26" s="53"/>
      <c r="B26" s="54" t="s">
        <v>79</v>
      </c>
      <c r="C26" s="53" t="s">
        <v>16</v>
      </c>
      <c r="D26" s="55"/>
      <c r="E26" s="55"/>
      <c r="F26" s="55"/>
    </row>
    <row r="27" spans="1:6" s="35" customFormat="1" ht="15">
      <c r="A27" s="53"/>
      <c r="B27" s="54" t="s">
        <v>80</v>
      </c>
      <c r="C27" s="53" t="s">
        <v>16</v>
      </c>
      <c r="D27" s="55"/>
      <c r="E27" s="55"/>
      <c r="F27" s="55"/>
    </row>
    <row r="28" spans="1:6" s="35" customFormat="1" ht="15">
      <c r="A28" s="53"/>
      <c r="B28" s="54" t="s">
        <v>81</v>
      </c>
      <c r="C28" s="53" t="s">
        <v>16</v>
      </c>
      <c r="D28" s="55"/>
      <c r="E28" s="55"/>
      <c r="F28" s="55"/>
    </row>
    <row r="29" spans="1:6" s="35" customFormat="1" ht="15">
      <c r="A29" s="53"/>
      <c r="B29" s="54" t="s">
        <v>82</v>
      </c>
      <c r="C29" s="53" t="s">
        <v>16</v>
      </c>
      <c r="D29" s="55"/>
      <c r="E29" s="55"/>
      <c r="F29" s="55"/>
    </row>
    <row r="30" spans="1:6" s="35" customFormat="1" ht="15">
      <c r="A30" s="53" t="s">
        <v>28</v>
      </c>
      <c r="B30" s="54" t="s">
        <v>102</v>
      </c>
      <c r="C30" s="53" t="s">
        <v>16</v>
      </c>
      <c r="D30" s="55"/>
      <c r="E30" s="55"/>
      <c r="F30" s="55"/>
    </row>
    <row r="31" spans="1:6" s="35" customFormat="1" ht="15">
      <c r="A31" s="53" t="s">
        <v>30</v>
      </c>
      <c r="B31" s="54" t="s">
        <v>103</v>
      </c>
      <c r="C31" s="53" t="s">
        <v>104</v>
      </c>
      <c r="D31" s="55"/>
      <c r="E31" s="55"/>
      <c r="F31" s="55"/>
    </row>
    <row r="32" spans="1:6" s="35" customFormat="1" ht="15">
      <c r="A32" s="53"/>
      <c r="B32" s="54" t="s">
        <v>105</v>
      </c>
      <c r="C32" s="53" t="s">
        <v>104</v>
      </c>
      <c r="D32" s="55"/>
      <c r="E32" s="55"/>
      <c r="F32" s="55"/>
    </row>
    <row r="33" spans="1:6" s="35" customFormat="1" ht="15">
      <c r="A33" s="53" t="s">
        <v>34</v>
      </c>
      <c r="B33" s="54" t="s">
        <v>106</v>
      </c>
      <c r="C33" s="53" t="s">
        <v>89</v>
      </c>
      <c r="D33" s="55"/>
      <c r="E33" s="55"/>
      <c r="F33" s="55"/>
    </row>
    <row r="34" spans="1:6" s="35" customFormat="1" ht="15">
      <c r="A34" s="53" t="s">
        <v>35</v>
      </c>
      <c r="B34" s="54" t="s">
        <v>107</v>
      </c>
      <c r="C34" s="53" t="s">
        <v>108</v>
      </c>
      <c r="D34" s="55"/>
      <c r="E34" s="55"/>
      <c r="F34" s="55"/>
    </row>
    <row r="35" spans="1:6" s="35" customFormat="1" ht="15">
      <c r="A35" s="53" t="s">
        <v>109</v>
      </c>
      <c r="B35" s="54" t="s">
        <v>110</v>
      </c>
      <c r="C35" s="53" t="s">
        <v>108</v>
      </c>
      <c r="D35" s="55"/>
      <c r="E35" s="55"/>
      <c r="F35" s="55"/>
    </row>
    <row r="36" spans="1:6" s="35" customFormat="1" ht="15">
      <c r="A36" s="53" t="s">
        <v>111</v>
      </c>
      <c r="B36" s="54" t="s">
        <v>112</v>
      </c>
      <c r="C36" s="53" t="s">
        <v>108</v>
      </c>
      <c r="D36" s="55"/>
      <c r="E36" s="55"/>
      <c r="F36" s="55"/>
    </row>
    <row r="37" spans="1:6" s="35" customFormat="1" ht="18">
      <c r="A37" s="53"/>
      <c r="B37" s="54" t="s">
        <v>113</v>
      </c>
      <c r="C37" s="53" t="s">
        <v>108</v>
      </c>
      <c r="D37" s="55"/>
      <c r="E37" s="55"/>
      <c r="F37" s="55"/>
    </row>
    <row r="38" spans="1:6" s="35" customFormat="1" ht="18">
      <c r="A38" s="53"/>
      <c r="B38" s="54" t="s">
        <v>114</v>
      </c>
      <c r="C38" s="53" t="s">
        <v>108</v>
      </c>
      <c r="D38" s="55"/>
      <c r="E38" s="55"/>
      <c r="F38" s="55"/>
    </row>
    <row r="39" spans="1:6" s="35" customFormat="1" ht="18">
      <c r="A39" s="53"/>
      <c r="B39" s="54" t="s">
        <v>115</v>
      </c>
      <c r="C39" s="53" t="s">
        <v>108</v>
      </c>
      <c r="D39" s="55"/>
      <c r="E39" s="55"/>
      <c r="F39" s="55"/>
    </row>
    <row r="40" spans="1:6" s="35" customFormat="1" ht="18">
      <c r="A40" s="53"/>
      <c r="B40" s="54" t="s">
        <v>116</v>
      </c>
      <c r="C40" s="53" t="s">
        <v>108</v>
      </c>
      <c r="D40" s="55"/>
      <c r="E40" s="55"/>
      <c r="F40" s="55"/>
    </row>
    <row r="41" spans="1:6" s="35" customFormat="1" ht="15">
      <c r="A41" s="53" t="s">
        <v>117</v>
      </c>
      <c r="B41" s="54" t="s">
        <v>118</v>
      </c>
      <c r="C41" s="53" t="s">
        <v>108</v>
      </c>
      <c r="D41" s="55"/>
      <c r="E41" s="55"/>
      <c r="F41" s="55"/>
    </row>
    <row r="42" spans="1:6" s="35" customFormat="1" ht="15">
      <c r="A42" s="53" t="s">
        <v>36</v>
      </c>
      <c r="B42" s="54" t="s">
        <v>119</v>
      </c>
      <c r="C42" s="53"/>
      <c r="D42" s="55"/>
      <c r="E42" s="55"/>
      <c r="F42" s="55"/>
    </row>
    <row r="43" spans="1:6" s="35" customFormat="1" ht="16.5" customHeight="1">
      <c r="A43" s="53" t="s">
        <v>37</v>
      </c>
      <c r="B43" s="54" t="s">
        <v>120</v>
      </c>
      <c r="C43" s="53" t="s">
        <v>121</v>
      </c>
      <c r="D43" s="55"/>
      <c r="E43" s="55"/>
      <c r="F43" s="55"/>
    </row>
    <row r="44" spans="1:6" s="35" customFormat="1" ht="15">
      <c r="A44" s="53" t="s">
        <v>122</v>
      </c>
      <c r="B44" s="54" t="s">
        <v>123</v>
      </c>
      <c r="C44" s="53" t="s">
        <v>108</v>
      </c>
      <c r="D44" s="55"/>
      <c r="E44" s="55"/>
      <c r="F44" s="55"/>
    </row>
    <row r="45" spans="1:6" s="35" customFormat="1" ht="15">
      <c r="A45" s="53" t="s">
        <v>124</v>
      </c>
      <c r="B45" s="54" t="s">
        <v>125</v>
      </c>
      <c r="C45" s="53" t="s">
        <v>126</v>
      </c>
      <c r="D45" s="55"/>
      <c r="E45" s="55"/>
      <c r="F45" s="55"/>
    </row>
    <row r="46" spans="1:6" s="35" customFormat="1" ht="15">
      <c r="A46" s="53"/>
      <c r="B46" s="54" t="s">
        <v>127</v>
      </c>
      <c r="C46" s="53" t="s">
        <v>126</v>
      </c>
      <c r="D46" s="55"/>
      <c r="E46" s="55"/>
      <c r="F46" s="55"/>
    </row>
    <row r="47" spans="1:6" s="35" customFormat="1" ht="15">
      <c r="A47" s="53"/>
      <c r="B47" s="54" t="s">
        <v>128</v>
      </c>
      <c r="C47" s="53" t="s">
        <v>126</v>
      </c>
      <c r="D47" s="55"/>
      <c r="E47" s="55"/>
      <c r="F47" s="55"/>
    </row>
    <row r="48" spans="1:6" s="19" customFormat="1" ht="17.25" customHeight="1">
      <c r="A48" s="58" t="s">
        <v>83</v>
      </c>
      <c r="B48" s="59"/>
      <c r="C48" s="59"/>
      <c r="D48" s="59"/>
      <c r="E48" s="59"/>
      <c r="F48" s="59"/>
    </row>
  </sheetData>
  <sheetProtection/>
  <mergeCells count="1">
    <mergeCell ref="A5:F5"/>
  </mergeCells>
  <printOptions/>
  <pageMargins left="0.31" right="0.27" top="0.7874015748031497" bottom="0.3937007874015748" header="0.1968503937007874" footer="0.1968503937007874"/>
  <pageSetup fitToHeight="1" fitToWidth="1" horizontalDpi="600" verticalDpi="600" orientation="portrait" paperSize="9" scale="66"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2:H232"/>
  <sheetViews>
    <sheetView zoomScaleSheetLayoutView="100" workbookViewId="0" topLeftCell="A1">
      <selection activeCell="F38" sqref="F38"/>
    </sheetView>
  </sheetViews>
  <sheetFormatPr defaultColWidth="9.00390625" defaultRowHeight="12.75"/>
  <cols>
    <col min="1" max="1" width="4.75390625" style="94" customWidth="1"/>
    <col min="2" max="2" width="37.25390625" style="94" customWidth="1"/>
    <col min="3" max="3" width="10.00390625" style="94" customWidth="1"/>
    <col min="4" max="4" width="12.00390625" style="94" hidden="1" customWidth="1"/>
    <col min="5" max="5" width="11.875" style="94" customWidth="1"/>
    <col min="6" max="6" width="14.25390625" style="94" customWidth="1"/>
    <col min="7" max="7" width="9.00390625" style="94" bestFit="1" customWidth="1"/>
    <col min="8" max="8" width="9.875" style="94" customWidth="1"/>
    <col min="9" max="9" width="9.625" style="94" customWidth="1"/>
    <col min="10" max="16384" width="8.00390625" style="94" customWidth="1"/>
  </cols>
  <sheetData>
    <row r="1" ht="12.75"/>
    <row r="2" ht="12.75">
      <c r="F2" s="94" t="s">
        <v>175</v>
      </c>
    </row>
    <row r="3" spans="1:7" ht="32.25" customHeight="1">
      <c r="A3" s="215" t="s">
        <v>176</v>
      </c>
      <c r="B3" s="215"/>
      <c r="C3" s="215"/>
      <c r="D3" s="215"/>
      <c r="E3" s="215"/>
      <c r="F3" s="215"/>
      <c r="G3" s="95"/>
    </row>
    <row r="4" spans="1:7" ht="15" customHeight="1">
      <c r="A4" s="96"/>
      <c r="B4" s="96"/>
      <c r="C4" s="96"/>
      <c r="D4" s="96"/>
      <c r="E4" s="96"/>
      <c r="F4" s="96"/>
      <c r="G4" s="96"/>
    </row>
    <row r="5" spans="1:7" ht="38.25" customHeight="1">
      <c r="A5" s="97" t="s">
        <v>177</v>
      </c>
      <c r="B5" s="97"/>
      <c r="C5" s="98" t="s">
        <v>178</v>
      </c>
      <c r="D5" s="98" t="s">
        <v>179</v>
      </c>
      <c r="E5" s="98" t="str">
        <f>'[1]1.20.3'!C8</f>
        <v>Базовый период 2015 год</v>
      </c>
      <c r="F5" s="98" t="str">
        <f>'[1]1.24 (3) разбивка по РЭК'!E4</f>
        <v>Период регулирования 2016 год</v>
      </c>
      <c r="G5" s="99"/>
    </row>
    <row r="6" spans="1:7" ht="12.75">
      <c r="A6" s="97">
        <v>1</v>
      </c>
      <c r="B6" s="97">
        <v>2</v>
      </c>
      <c r="C6" s="97">
        <v>3</v>
      </c>
      <c r="D6" s="97">
        <v>4</v>
      </c>
      <c r="E6" s="97"/>
      <c r="F6" s="97"/>
      <c r="G6" s="100"/>
    </row>
    <row r="7" spans="1:8" ht="25.5">
      <c r="A7" s="101" t="s">
        <v>2</v>
      </c>
      <c r="B7" s="102" t="s">
        <v>180</v>
      </c>
      <c r="C7" s="103" t="s">
        <v>181</v>
      </c>
      <c r="D7" s="104" t="e">
        <v>#DIV/0!</v>
      </c>
      <c r="E7" s="104">
        <f>1597.61</f>
        <v>1597.61</v>
      </c>
      <c r="F7" s="104">
        <f>E7</f>
        <v>1597.61</v>
      </c>
      <c r="G7" s="105"/>
      <c r="H7" s="106"/>
    </row>
    <row r="8" spans="1:7" ht="39" customHeight="1">
      <c r="A8" s="101" t="s">
        <v>182</v>
      </c>
      <c r="B8" s="102" t="s">
        <v>183</v>
      </c>
      <c r="C8" s="97" t="s">
        <v>184</v>
      </c>
      <c r="D8" s="107">
        <v>0</v>
      </c>
      <c r="E8" s="108">
        <f>'[1] П1.4'!C10*1000</f>
        <v>61921</v>
      </c>
      <c r="F8" s="108">
        <v>62769</v>
      </c>
      <c r="G8" s="105"/>
    </row>
    <row r="9" spans="1:7" ht="18" customHeight="1">
      <c r="A9" s="101" t="s">
        <v>15</v>
      </c>
      <c r="B9" s="102" t="s">
        <v>185</v>
      </c>
      <c r="C9" s="97"/>
      <c r="D9" s="107">
        <v>0</v>
      </c>
      <c r="E9" s="109">
        <f>'[1] П1.4'!D10*1000</f>
        <v>59651</v>
      </c>
      <c r="F9" s="109">
        <v>60478</v>
      </c>
      <c r="G9" s="105"/>
    </row>
    <row r="10" spans="1:7" ht="18" customHeight="1">
      <c r="A10" s="101" t="s">
        <v>186</v>
      </c>
      <c r="B10" s="102" t="s">
        <v>187</v>
      </c>
      <c r="C10" s="97"/>
      <c r="D10" s="107">
        <v>0</v>
      </c>
      <c r="E10" s="110">
        <f>+E11+E12</f>
        <v>118315</v>
      </c>
      <c r="F10" s="110">
        <f>+F11+F12</f>
        <v>119244</v>
      </c>
      <c r="G10" s="111"/>
    </row>
    <row r="11" spans="1:7" ht="18" customHeight="1">
      <c r="A11" s="101"/>
      <c r="B11" s="102" t="s">
        <v>188</v>
      </c>
      <c r="C11" s="97"/>
      <c r="D11" s="107"/>
      <c r="E11" s="112">
        <f>'[1] П1.4'!E10*1000</f>
        <v>58183</v>
      </c>
      <c r="F11" s="110">
        <v>58626</v>
      </c>
      <c r="G11" s="105"/>
    </row>
    <row r="12" spans="1:7" ht="18" customHeight="1">
      <c r="A12" s="101"/>
      <c r="B12" s="102" t="s">
        <v>189</v>
      </c>
      <c r="C12" s="97"/>
      <c r="D12" s="107"/>
      <c r="E12" s="110">
        <f>'[1] П1.4'!F10*1000</f>
        <v>60132</v>
      </c>
      <c r="F12" s="110">
        <v>60618</v>
      </c>
      <c r="G12" s="105"/>
    </row>
    <row r="13" spans="1:8" ht="18" customHeight="1">
      <c r="A13" s="101" t="s">
        <v>190</v>
      </c>
      <c r="B13" s="102" t="s">
        <v>167</v>
      </c>
      <c r="C13" s="97"/>
      <c r="D13" s="107">
        <v>0</v>
      </c>
      <c r="E13" s="110">
        <f>'[1] П1.4'!G10*1000</f>
        <v>42084</v>
      </c>
      <c r="F13" s="110">
        <v>42505</v>
      </c>
      <c r="G13" s="105"/>
      <c r="H13" s="115"/>
    </row>
    <row r="14" spans="1:7" ht="18" customHeight="1">
      <c r="A14" s="101" t="s">
        <v>17</v>
      </c>
      <c r="B14" s="102" t="s">
        <v>191</v>
      </c>
      <c r="C14" s="97" t="s">
        <v>192</v>
      </c>
      <c r="D14" s="116" t="e">
        <f>(D8-D20)/D8*100</f>
        <v>#DIV/0!</v>
      </c>
      <c r="E14" s="117">
        <f>+'[1]1.3'!H8/'Таблица № 1.25'!E8*100</f>
        <v>16.23998320440561</v>
      </c>
      <c r="F14" s="117">
        <v>15.66</v>
      </c>
      <c r="G14" s="105"/>
    </row>
    <row r="15" spans="1:7" ht="18" customHeight="1">
      <c r="A15" s="101" t="s">
        <v>18</v>
      </c>
      <c r="B15" s="102" t="s">
        <v>185</v>
      </c>
      <c r="C15" s="97"/>
      <c r="D15" s="116">
        <v>0</v>
      </c>
      <c r="E15" s="118">
        <v>0</v>
      </c>
      <c r="F15" s="118">
        <v>0</v>
      </c>
      <c r="G15" s="105"/>
    </row>
    <row r="16" spans="1:7" ht="18" customHeight="1">
      <c r="A16" s="101" t="s">
        <v>20</v>
      </c>
      <c r="B16" s="102" t="s">
        <v>187</v>
      </c>
      <c r="C16" s="97"/>
      <c r="D16" s="116">
        <v>0</v>
      </c>
      <c r="E16" s="119">
        <f>+'[1]1.4'!C30</f>
        <v>17.247</v>
      </c>
      <c r="F16" s="119">
        <v>8.64</v>
      </c>
      <c r="G16" s="105"/>
    </row>
    <row r="17" spans="1:7" ht="18" customHeight="1">
      <c r="A17" s="101"/>
      <c r="B17" s="102" t="s">
        <v>188</v>
      </c>
      <c r="C17" s="97"/>
      <c r="D17" s="116"/>
      <c r="E17" s="119">
        <f>+'[1]1.4'!C31</f>
        <v>0.051</v>
      </c>
      <c r="F17" s="119">
        <v>0.14</v>
      </c>
      <c r="G17" s="105"/>
    </row>
    <row r="18" spans="1:7" ht="18" customHeight="1">
      <c r="A18" s="101"/>
      <c r="B18" s="102" t="s">
        <v>189</v>
      </c>
      <c r="C18" s="97"/>
      <c r="D18" s="116"/>
      <c r="E18" s="119">
        <f>+'[1]1.4'!C32</f>
        <v>17.185</v>
      </c>
      <c r="F18" s="119">
        <v>8.82</v>
      </c>
      <c r="G18" s="105"/>
    </row>
    <row r="19" spans="1:7" ht="18" customHeight="1">
      <c r="A19" s="101" t="s">
        <v>22</v>
      </c>
      <c r="B19" s="102" t="s">
        <v>167</v>
      </c>
      <c r="C19" s="97"/>
      <c r="D19" s="116">
        <v>0</v>
      </c>
      <c r="E19" s="119">
        <f>+'[1]1.4'!C65</f>
        <v>12940</v>
      </c>
      <c r="F19" s="119">
        <v>12.36</v>
      </c>
      <c r="G19" s="105"/>
    </row>
    <row r="20" spans="1:7" ht="18" customHeight="1">
      <c r="A20" s="101" t="s">
        <v>28</v>
      </c>
      <c r="B20" s="102" t="s">
        <v>193</v>
      </c>
      <c r="C20" s="97" t="s">
        <v>184</v>
      </c>
      <c r="D20" s="107">
        <v>0</v>
      </c>
      <c r="E20" s="120">
        <f>E21+E22+E25</f>
        <v>49989.54</v>
      </c>
      <c r="F20" s="120">
        <v>50671</v>
      </c>
      <c r="G20" s="105"/>
    </row>
    <row r="21" spans="1:7" ht="18" customHeight="1">
      <c r="A21" s="101" t="s">
        <v>30</v>
      </c>
      <c r="B21" s="102" t="s">
        <v>185</v>
      </c>
      <c r="C21" s="97"/>
      <c r="D21" s="107">
        <f>D9-D9*D15/100</f>
        <v>0</v>
      </c>
      <c r="E21" s="118">
        <f>+'[1]1.6'!D17</f>
        <v>0</v>
      </c>
      <c r="F21" s="118">
        <f>+'[1]1.6'!D27</f>
        <v>0</v>
      </c>
      <c r="G21" s="105"/>
    </row>
    <row r="22" spans="1:7" ht="18" customHeight="1">
      <c r="A22" s="101" t="s">
        <v>34</v>
      </c>
      <c r="B22" s="102" t="s">
        <v>187</v>
      </c>
      <c r="C22" s="97"/>
      <c r="D22" s="107">
        <f>D10-D10*D16/100</f>
        <v>0</v>
      </c>
      <c r="E22" s="118">
        <f>E23+E24</f>
        <v>12800.9</v>
      </c>
      <c r="F22" s="118">
        <v>12986</v>
      </c>
      <c r="G22" s="105"/>
    </row>
    <row r="23" spans="1:7" ht="18" customHeight="1">
      <c r="A23" s="101"/>
      <c r="B23" s="102" t="s">
        <v>188</v>
      </c>
      <c r="C23" s="97"/>
      <c r="D23" s="107"/>
      <c r="E23" s="118">
        <f>+'[1]1.6'!E17</f>
        <v>218.26</v>
      </c>
      <c r="F23" s="118">
        <v>223</v>
      </c>
      <c r="G23" s="105"/>
    </row>
    <row r="24" spans="1:7" ht="18" customHeight="1">
      <c r="A24" s="101"/>
      <c r="B24" s="102" t="s">
        <v>189</v>
      </c>
      <c r="C24" s="97"/>
      <c r="D24" s="107"/>
      <c r="E24" s="118">
        <f>+'[1]1.6'!F17</f>
        <v>12582.64</v>
      </c>
      <c r="F24" s="118">
        <v>12763</v>
      </c>
      <c r="G24" s="105"/>
    </row>
    <row r="25" spans="1:8" ht="18" customHeight="1">
      <c r="A25" s="101" t="s">
        <v>35</v>
      </c>
      <c r="B25" s="102" t="s">
        <v>167</v>
      </c>
      <c r="C25" s="97"/>
      <c r="D25" s="107">
        <f>D13-D13*D19/100</f>
        <v>0</v>
      </c>
      <c r="E25" s="118">
        <f>+'[1]1.6'!G17</f>
        <v>37188.64</v>
      </c>
      <c r="F25" s="118">
        <v>37685</v>
      </c>
      <c r="G25" s="105"/>
      <c r="H25" s="121"/>
    </row>
    <row r="26" spans="1:8" ht="15" customHeight="1">
      <c r="A26" s="101" t="s">
        <v>42</v>
      </c>
      <c r="B26" s="102" t="s">
        <v>194</v>
      </c>
      <c r="C26" s="97" t="s">
        <v>195</v>
      </c>
      <c r="D26" s="122" t="e">
        <f>SUM(D27:D31)</f>
        <v>#DIV/0!</v>
      </c>
      <c r="E26" s="116">
        <f>(E7*E8*E14/100)/1000</f>
        <v>16065.502255599995</v>
      </c>
      <c r="F26" s="116">
        <v>15703.91</v>
      </c>
      <c r="G26" s="123"/>
      <c r="H26" s="124"/>
    </row>
    <row r="27" spans="1:7" ht="18" customHeight="1">
      <c r="A27" s="101" t="s">
        <v>44</v>
      </c>
      <c r="B27" s="102" t="s">
        <v>185</v>
      </c>
      <c r="C27" s="97"/>
      <c r="D27" s="122" t="e">
        <f>D7*D9*(D15/100)</f>
        <v>#DIV/0!</v>
      </c>
      <c r="E27" s="116"/>
      <c r="F27" s="116"/>
      <c r="G27" s="125"/>
    </row>
    <row r="28" spans="1:7" ht="18" customHeight="1">
      <c r="A28" s="101" t="s">
        <v>47</v>
      </c>
      <c r="B28" s="102" t="s">
        <v>187</v>
      </c>
      <c r="C28" s="97"/>
      <c r="D28" s="122" t="e">
        <f>(D7*D10*(D16/100)+(D27*1000-D33*D21))/1000</f>
        <v>#DIV/0!</v>
      </c>
      <c r="E28" s="126"/>
      <c r="F28" s="126"/>
      <c r="G28" s="125"/>
    </row>
    <row r="29" spans="1:7" ht="18" customHeight="1">
      <c r="A29" s="101"/>
      <c r="B29" s="102" t="s">
        <v>196</v>
      </c>
      <c r="C29" s="97"/>
      <c r="D29" s="122"/>
      <c r="E29" s="127">
        <f>+(E7*E11*E17/100)/1000</f>
        <v>47.40640874129999</v>
      </c>
      <c r="F29" s="127">
        <f>+(F7*F11*F17/100)/1000</f>
        <v>131.126077404</v>
      </c>
      <c r="G29" s="125"/>
    </row>
    <row r="30" spans="1:7" ht="18" customHeight="1">
      <c r="A30" s="101"/>
      <c r="B30" s="102" t="s">
        <v>189</v>
      </c>
      <c r="C30" s="97"/>
      <c r="D30" s="122"/>
      <c r="E30" s="127">
        <f>+(E7*E12*E18/100)/1000</f>
        <v>16509.197214762</v>
      </c>
      <c r="F30" s="127">
        <f>+(F7*F12*F18/100)/1000</f>
        <v>8541.634006835999</v>
      </c>
      <c r="G30" s="125"/>
    </row>
    <row r="31" spans="1:7" ht="20.25" customHeight="1">
      <c r="A31" s="101" t="s">
        <v>49</v>
      </c>
      <c r="B31" s="102" t="s">
        <v>167</v>
      </c>
      <c r="C31" s="97"/>
      <c r="D31" s="122" t="e">
        <f>(D7*D13*D19/100+(D28*1000-D34*D22))/1000</f>
        <v>#DIV/0!</v>
      </c>
      <c r="E31" s="127">
        <f>+(E7*E13*E19/100)/1000</f>
        <v>8700056.209656</v>
      </c>
      <c r="F31" s="127">
        <f>+(F7*F13*F19/100)/1000</f>
        <v>8393.23265298</v>
      </c>
      <c r="G31" s="125"/>
    </row>
    <row r="32" spans="1:7" ht="38.25">
      <c r="A32" s="101" t="s">
        <v>197</v>
      </c>
      <c r="B32" s="102" t="s">
        <v>198</v>
      </c>
      <c r="C32" s="97" t="s">
        <v>174</v>
      </c>
      <c r="D32" s="116" t="e">
        <f>D26*1000/(D8*(1-D14/100))</f>
        <v>#DIV/0!</v>
      </c>
      <c r="E32" s="116">
        <f>+E26*1000/(E8*(1-E14/100))</f>
        <v>309.7559021568284</v>
      </c>
      <c r="F32" s="116">
        <v>296.64</v>
      </c>
      <c r="G32" s="105"/>
    </row>
    <row r="33" spans="1:7" ht="18" customHeight="1">
      <c r="A33" s="101" t="s">
        <v>199</v>
      </c>
      <c r="B33" s="102" t="s">
        <v>185</v>
      </c>
      <c r="C33" s="97"/>
      <c r="D33" s="116"/>
      <c r="E33" s="116"/>
      <c r="F33" s="116"/>
      <c r="G33" s="105"/>
    </row>
    <row r="34" spans="1:7" ht="18" customHeight="1">
      <c r="A34" s="101" t="s">
        <v>200</v>
      </c>
      <c r="B34" s="102" t="s">
        <v>187</v>
      </c>
      <c r="C34" s="97"/>
      <c r="D34" s="116" t="e">
        <f>D28*1000/(D10*(1-D16/100))</f>
        <v>#DIV/0!</v>
      </c>
      <c r="E34" s="126"/>
      <c r="F34" s="126"/>
      <c r="G34" s="124"/>
    </row>
    <row r="35" spans="1:7" ht="18" customHeight="1">
      <c r="A35" s="101"/>
      <c r="B35" s="102" t="s">
        <v>188</v>
      </c>
      <c r="C35" s="97"/>
      <c r="D35" s="116"/>
      <c r="E35" s="127">
        <f>+E29*1000/(E11*(1-E17/100))</f>
        <v>0.8151968503937007</v>
      </c>
      <c r="F35" s="127">
        <v>2.24</v>
      </c>
      <c r="G35" s="124"/>
    </row>
    <row r="36" spans="1:8" ht="18" customHeight="1">
      <c r="A36" s="101"/>
      <c r="B36" s="102" t="s">
        <v>189</v>
      </c>
      <c r="C36" s="97"/>
      <c r="D36" s="116"/>
      <c r="E36" s="127">
        <f>+E30*1000/(E12*(1-E18/100))</f>
        <v>331.52119603936484</v>
      </c>
      <c r="F36" s="127">
        <v>154.54</v>
      </c>
      <c r="G36" s="124"/>
      <c r="H36" s="128"/>
    </row>
    <row r="37" spans="1:7" ht="18" customHeight="1">
      <c r="A37" s="101" t="s">
        <v>201</v>
      </c>
      <c r="B37" s="102" t="s">
        <v>167</v>
      </c>
      <c r="C37" s="97"/>
      <c r="D37" s="116" t="e">
        <f>D31*1000/(D13-(1-D19/100))</f>
        <v>#DIV/0!</v>
      </c>
      <c r="E37" s="127">
        <v>120.01</v>
      </c>
      <c r="F37" s="127">
        <v>225.31</v>
      </c>
      <c r="G37" s="105"/>
    </row>
    <row r="38" ht="12.75">
      <c r="C38" s="129"/>
    </row>
    <row r="39" spans="1:6" s="130" customFormat="1" ht="15">
      <c r="A39" s="130" t="str">
        <f>'[1]1.24 (3) разбивка по РЭК'!A41</f>
        <v>Директор МУП ШТЭС </v>
      </c>
      <c r="C39" s="216" t="str">
        <f>'[1]1.24 (3) разбивка по РЭК'!C41:E41</f>
        <v>А.П. Щербаков</v>
      </c>
      <c r="D39" s="216"/>
      <c r="E39" s="216"/>
      <c r="F39" s="216"/>
    </row>
    <row r="40" ht="12.75">
      <c r="C40" s="129"/>
    </row>
    <row r="41" spans="1:3" ht="12.75">
      <c r="A41" s="131" t="str">
        <f>'[1]1.24 (3) разбивка по РЭК'!A43</f>
        <v>Окунева Светлана Александровна</v>
      </c>
      <c r="C41" s="129"/>
    </row>
    <row r="42" spans="1:3" ht="12.75">
      <c r="A42" s="131" t="str">
        <f>'[1]1.24 (3) разбивка по РЭК'!A44</f>
        <v>8-39139-3-44-79</v>
      </c>
      <c r="C42" s="129"/>
    </row>
    <row r="43" ht="12.75">
      <c r="C43" s="129"/>
    </row>
    <row r="44" ht="12.75">
      <c r="C44" s="129"/>
    </row>
    <row r="45" ht="12.75">
      <c r="C45" s="129"/>
    </row>
    <row r="46" ht="12.75">
      <c r="C46" s="129"/>
    </row>
    <row r="47" ht="12.75">
      <c r="C47" s="129"/>
    </row>
    <row r="48" ht="12.75">
      <c r="C48" s="129"/>
    </row>
    <row r="49" ht="12.75">
      <c r="C49" s="129"/>
    </row>
    <row r="50" ht="12.75">
      <c r="C50" s="129"/>
    </row>
    <row r="51" ht="12.75">
      <c r="C51" s="129"/>
    </row>
    <row r="52" ht="12.75">
      <c r="C52" s="129"/>
    </row>
    <row r="53" ht="12.75">
      <c r="C53" s="129"/>
    </row>
    <row r="54" ht="12.75">
      <c r="C54" s="129"/>
    </row>
    <row r="55" ht="12.75">
      <c r="C55" s="129"/>
    </row>
    <row r="56" ht="12.75">
      <c r="C56" s="129"/>
    </row>
    <row r="57" ht="12.75">
      <c r="C57" s="129"/>
    </row>
    <row r="58" ht="12.75">
      <c r="C58" s="129"/>
    </row>
    <row r="59" ht="12.75">
      <c r="C59" s="129"/>
    </row>
    <row r="60" ht="12.75">
      <c r="C60" s="129"/>
    </row>
    <row r="61" ht="12.75">
      <c r="C61" s="129"/>
    </row>
    <row r="62" ht="12.75">
      <c r="C62" s="129"/>
    </row>
    <row r="63" ht="12.75">
      <c r="C63" s="129"/>
    </row>
    <row r="64" ht="12.75">
      <c r="C64" s="129"/>
    </row>
    <row r="65" ht="12.75">
      <c r="C65" s="129"/>
    </row>
    <row r="66" ht="12.75">
      <c r="C66" s="129"/>
    </row>
    <row r="67" ht="12.75">
      <c r="C67" s="129"/>
    </row>
    <row r="68" ht="12.75">
      <c r="C68" s="129"/>
    </row>
    <row r="69" ht="12.75">
      <c r="C69" s="129"/>
    </row>
    <row r="70" ht="12.75">
      <c r="C70" s="129"/>
    </row>
    <row r="71" ht="12.75">
      <c r="C71" s="129"/>
    </row>
    <row r="72" ht="12.75">
      <c r="C72" s="129"/>
    </row>
    <row r="73" ht="12.75">
      <c r="C73" s="129"/>
    </row>
    <row r="74" ht="12.75">
      <c r="C74" s="129"/>
    </row>
    <row r="75" ht="12.75">
      <c r="C75" s="129"/>
    </row>
    <row r="76" ht="12.75">
      <c r="C76" s="129"/>
    </row>
    <row r="77" ht="12.75">
      <c r="C77" s="129"/>
    </row>
    <row r="78" ht="12.75">
      <c r="C78" s="129"/>
    </row>
    <row r="79" ht="12.75">
      <c r="C79" s="129"/>
    </row>
    <row r="80" ht="12.75">
      <c r="C80" s="129"/>
    </row>
    <row r="81" ht="12.75">
      <c r="C81" s="129"/>
    </row>
    <row r="82" ht="12.75">
      <c r="C82" s="129"/>
    </row>
    <row r="83" ht="12.75">
      <c r="C83" s="129"/>
    </row>
    <row r="84" ht="12.75">
      <c r="C84" s="129"/>
    </row>
    <row r="85" ht="12.75">
      <c r="C85" s="129"/>
    </row>
    <row r="86" ht="12.75">
      <c r="C86" s="129"/>
    </row>
    <row r="87" ht="12.75">
      <c r="C87" s="129"/>
    </row>
    <row r="88" ht="12.75">
      <c r="C88" s="129"/>
    </row>
    <row r="89" ht="12.75">
      <c r="C89" s="129"/>
    </row>
    <row r="90" ht="12.75">
      <c r="C90" s="129"/>
    </row>
    <row r="91" ht="12.75">
      <c r="C91" s="129"/>
    </row>
    <row r="92" ht="12.75">
      <c r="C92" s="129"/>
    </row>
    <row r="93" ht="12.75">
      <c r="C93" s="129"/>
    </row>
    <row r="94" ht="12.75">
      <c r="C94" s="129"/>
    </row>
    <row r="95" ht="12.75">
      <c r="C95" s="129"/>
    </row>
    <row r="96" ht="12.75">
      <c r="C96" s="129"/>
    </row>
    <row r="97" ht="12.75">
      <c r="C97" s="129"/>
    </row>
    <row r="98" ht="12.75">
      <c r="C98" s="129"/>
    </row>
    <row r="99" ht="12.75">
      <c r="C99" s="129"/>
    </row>
    <row r="100" ht="12.75">
      <c r="C100" s="129"/>
    </row>
    <row r="101" ht="12.75">
      <c r="C101" s="129"/>
    </row>
    <row r="102" ht="12.75">
      <c r="C102" s="129"/>
    </row>
    <row r="103" ht="12.75">
      <c r="C103" s="129"/>
    </row>
    <row r="104" ht="12.75">
      <c r="C104" s="129"/>
    </row>
    <row r="105" ht="12.75">
      <c r="C105" s="129"/>
    </row>
    <row r="106" ht="12.75">
      <c r="C106" s="129"/>
    </row>
    <row r="107" ht="12.75">
      <c r="C107" s="129"/>
    </row>
    <row r="108" ht="12.75">
      <c r="C108" s="129"/>
    </row>
    <row r="109" ht="12.75">
      <c r="C109" s="129"/>
    </row>
    <row r="110" ht="12.75">
      <c r="C110" s="129"/>
    </row>
    <row r="111" ht="12.75">
      <c r="C111" s="129"/>
    </row>
    <row r="112" ht="12.75">
      <c r="C112" s="129"/>
    </row>
    <row r="113" ht="12.75">
      <c r="C113" s="129"/>
    </row>
    <row r="114" ht="12.75">
      <c r="C114" s="129"/>
    </row>
    <row r="115" ht="12.75">
      <c r="C115" s="129"/>
    </row>
    <row r="116" ht="12.75">
      <c r="C116" s="129"/>
    </row>
    <row r="117" ht="12.75">
      <c r="C117" s="129"/>
    </row>
    <row r="118" ht="12.75">
      <c r="C118" s="129"/>
    </row>
    <row r="119" ht="12.75">
      <c r="C119" s="129"/>
    </row>
    <row r="120" ht="12.75">
      <c r="C120" s="129"/>
    </row>
    <row r="121" ht="12.75">
      <c r="C121" s="129"/>
    </row>
    <row r="122" ht="12.75">
      <c r="C122" s="129"/>
    </row>
    <row r="123" ht="12.75">
      <c r="C123" s="129"/>
    </row>
    <row r="124" ht="12.75">
      <c r="C124" s="129"/>
    </row>
    <row r="125" ht="12.75">
      <c r="C125" s="129"/>
    </row>
    <row r="126" ht="12.75">
      <c r="C126" s="129"/>
    </row>
    <row r="127" ht="12.75">
      <c r="C127" s="129"/>
    </row>
    <row r="128" ht="12.75">
      <c r="C128" s="129"/>
    </row>
    <row r="129" ht="12.75">
      <c r="C129" s="129"/>
    </row>
    <row r="130" ht="12.75">
      <c r="C130" s="129"/>
    </row>
    <row r="131" ht="12.75">
      <c r="C131" s="129"/>
    </row>
    <row r="132" ht="12.75">
      <c r="C132" s="129"/>
    </row>
    <row r="133" ht="12.75">
      <c r="C133" s="129"/>
    </row>
    <row r="134" ht="12.75">
      <c r="C134" s="129"/>
    </row>
    <row r="135" ht="12.75">
      <c r="C135" s="129"/>
    </row>
    <row r="136" ht="12.75">
      <c r="C136" s="129"/>
    </row>
    <row r="137" ht="12.75">
      <c r="C137" s="129"/>
    </row>
    <row r="138" ht="12.75">
      <c r="C138" s="129"/>
    </row>
    <row r="139" ht="12.75">
      <c r="C139" s="129"/>
    </row>
    <row r="140" ht="12.75">
      <c r="C140" s="129"/>
    </row>
    <row r="141" ht="12.75">
      <c r="C141" s="129"/>
    </row>
    <row r="142" ht="12.75">
      <c r="C142" s="129"/>
    </row>
    <row r="143" ht="12.75">
      <c r="C143" s="129"/>
    </row>
    <row r="144" ht="12.75">
      <c r="C144" s="129"/>
    </row>
    <row r="145" ht="12.75">
      <c r="C145" s="129"/>
    </row>
    <row r="146" ht="12.75">
      <c r="C146" s="129"/>
    </row>
    <row r="147" ht="12.75">
      <c r="C147" s="129"/>
    </row>
    <row r="148" ht="12.75">
      <c r="C148" s="129"/>
    </row>
    <row r="149" ht="12.75">
      <c r="C149" s="129"/>
    </row>
    <row r="150" ht="12.75">
      <c r="C150" s="129"/>
    </row>
    <row r="151" ht="12.75">
      <c r="C151" s="129"/>
    </row>
    <row r="152" ht="12.75">
      <c r="C152" s="129"/>
    </row>
    <row r="153" ht="12.75">
      <c r="C153" s="129"/>
    </row>
    <row r="154" ht="12.75">
      <c r="C154" s="129"/>
    </row>
    <row r="155" ht="12.75">
      <c r="C155" s="129"/>
    </row>
    <row r="156" ht="12.75">
      <c r="C156" s="129"/>
    </row>
    <row r="157" ht="12.75">
      <c r="C157" s="129"/>
    </row>
    <row r="158" ht="12.75">
      <c r="C158" s="129"/>
    </row>
    <row r="159" ht="12.75">
      <c r="C159" s="129"/>
    </row>
    <row r="160" ht="12.75">
      <c r="C160" s="129"/>
    </row>
    <row r="161" ht="12.75">
      <c r="C161" s="129"/>
    </row>
    <row r="162" ht="12.75">
      <c r="C162" s="129"/>
    </row>
    <row r="163" ht="12.75">
      <c r="C163" s="129"/>
    </row>
    <row r="164" ht="12.75">
      <c r="C164" s="129"/>
    </row>
    <row r="165" ht="12.75">
      <c r="C165" s="129"/>
    </row>
    <row r="166" ht="12.75">
      <c r="C166" s="129"/>
    </row>
    <row r="167" ht="12.75">
      <c r="C167" s="129"/>
    </row>
    <row r="168" ht="12.75">
      <c r="C168" s="129"/>
    </row>
    <row r="169" ht="12.75">
      <c r="C169" s="129"/>
    </row>
    <row r="170" ht="12.75">
      <c r="C170" s="129"/>
    </row>
    <row r="171" ht="12.75">
      <c r="C171" s="129"/>
    </row>
    <row r="172" ht="12.75">
      <c r="C172" s="129"/>
    </row>
    <row r="173" ht="12.75">
      <c r="C173" s="129"/>
    </row>
    <row r="174" ht="12.75">
      <c r="C174" s="129"/>
    </row>
    <row r="175" ht="12.75">
      <c r="C175" s="129"/>
    </row>
    <row r="176" ht="12.75">
      <c r="C176" s="129"/>
    </row>
    <row r="177" ht="12.75">
      <c r="C177" s="129"/>
    </row>
    <row r="178" ht="12.75">
      <c r="C178" s="129"/>
    </row>
    <row r="179" ht="12.75">
      <c r="C179" s="129"/>
    </row>
    <row r="180" ht="12.75">
      <c r="C180" s="129"/>
    </row>
    <row r="181" ht="12.75">
      <c r="C181" s="129"/>
    </row>
    <row r="182" ht="12.75">
      <c r="C182" s="129"/>
    </row>
    <row r="183" ht="12.75">
      <c r="C183" s="129"/>
    </row>
    <row r="184" ht="12.75">
      <c r="C184" s="129"/>
    </row>
    <row r="185" ht="12.75">
      <c r="C185" s="129"/>
    </row>
    <row r="186" ht="12.75">
      <c r="C186" s="129"/>
    </row>
    <row r="187" ht="12.75">
      <c r="C187" s="129"/>
    </row>
    <row r="188" ht="12.75">
      <c r="C188" s="129"/>
    </row>
    <row r="189" ht="12.75">
      <c r="C189" s="129"/>
    </row>
    <row r="190" ht="12.75">
      <c r="C190" s="129"/>
    </row>
    <row r="191" ht="12.75">
      <c r="C191" s="129"/>
    </row>
    <row r="192" ht="12.75">
      <c r="C192" s="129"/>
    </row>
    <row r="193" ht="12.75">
      <c r="C193" s="129"/>
    </row>
    <row r="194" ht="12.75">
      <c r="C194" s="129"/>
    </row>
    <row r="195" ht="12.75">
      <c r="C195" s="129"/>
    </row>
    <row r="196" ht="12.75">
      <c r="C196" s="129"/>
    </row>
    <row r="197" ht="12.75">
      <c r="C197" s="129"/>
    </row>
    <row r="198" ht="12.75">
      <c r="C198" s="129"/>
    </row>
    <row r="199" ht="12.75">
      <c r="C199" s="129"/>
    </row>
    <row r="200" ht="12.75">
      <c r="C200" s="129"/>
    </row>
    <row r="201" ht="12.75">
      <c r="C201" s="129"/>
    </row>
    <row r="202" ht="12.75">
      <c r="C202" s="129"/>
    </row>
    <row r="203" ht="12.75">
      <c r="C203" s="129"/>
    </row>
    <row r="204" ht="12.75">
      <c r="C204" s="129"/>
    </row>
    <row r="205" ht="12.75">
      <c r="C205" s="129"/>
    </row>
    <row r="206" ht="12.75">
      <c r="C206" s="129"/>
    </row>
    <row r="207" ht="12.75">
      <c r="C207" s="129"/>
    </row>
    <row r="208" ht="12.75">
      <c r="C208" s="129"/>
    </row>
    <row r="209" ht="12.75">
      <c r="C209" s="129"/>
    </row>
    <row r="210" ht="12.75">
      <c r="C210" s="129"/>
    </row>
    <row r="211" ht="12.75">
      <c r="C211" s="129"/>
    </row>
    <row r="212" ht="12.75">
      <c r="C212" s="129"/>
    </row>
    <row r="213" ht="12.75">
      <c r="C213" s="129"/>
    </row>
    <row r="214" ht="12.75">
      <c r="C214" s="129"/>
    </row>
    <row r="215" ht="12.75">
      <c r="C215" s="129"/>
    </row>
    <row r="216" ht="12.75">
      <c r="C216" s="129"/>
    </row>
    <row r="217" ht="12.75">
      <c r="C217" s="129"/>
    </row>
    <row r="218" ht="12.75">
      <c r="C218" s="129"/>
    </row>
    <row r="219" ht="12.75">
      <c r="C219" s="129"/>
    </row>
    <row r="220" ht="12.75">
      <c r="C220" s="129"/>
    </row>
    <row r="221" ht="12.75">
      <c r="C221" s="129"/>
    </row>
    <row r="222" ht="12.75">
      <c r="C222" s="129"/>
    </row>
    <row r="223" ht="12.75">
      <c r="C223" s="129"/>
    </row>
    <row r="224" ht="12.75">
      <c r="C224" s="129"/>
    </row>
    <row r="225" ht="12.75">
      <c r="C225" s="129"/>
    </row>
    <row r="226" ht="12.75">
      <c r="C226" s="129"/>
    </row>
    <row r="227" ht="12.75">
      <c r="C227" s="129"/>
    </row>
    <row r="228" ht="12.75">
      <c r="C228" s="129"/>
    </row>
    <row r="229" ht="12.75">
      <c r="C229" s="129"/>
    </row>
    <row r="230" ht="12.75">
      <c r="C230" s="129"/>
    </row>
    <row r="231" ht="12.75">
      <c r="C231" s="129"/>
    </row>
    <row r="232" ht="12.75">
      <c r="C232" s="129"/>
    </row>
  </sheetData>
  <mergeCells count="2">
    <mergeCell ref="A3:F3"/>
    <mergeCell ref="C39:F39"/>
  </mergeCells>
  <printOptions/>
  <pageMargins left="1.1811023622047245" right="0.5905511811023623" top="0.53" bottom="0.25" header="0.5118110236220472" footer="0.2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C256"/>
  <sheetViews>
    <sheetView view="pageBreakPreview" zoomScale="75" zoomScaleSheetLayoutView="75" workbookViewId="0" topLeftCell="A13">
      <selection activeCell="E36" sqref="E36"/>
    </sheetView>
  </sheetViews>
  <sheetFormatPr defaultColWidth="9.00390625" defaultRowHeight="12.75"/>
  <cols>
    <col min="1" max="1" width="4.75390625" style="94" customWidth="1"/>
    <col min="2" max="2" width="42.625" style="94" customWidth="1"/>
    <col min="3" max="3" width="11.25390625" style="94" customWidth="1"/>
    <col min="4" max="4" width="10.75390625" style="94" customWidth="1"/>
    <col min="5" max="5" width="12.875" style="94" customWidth="1"/>
    <col min="6" max="6" width="12.875" style="94" hidden="1" customWidth="1"/>
    <col min="7" max="7" width="11.00390625" style="94" hidden="1" customWidth="1"/>
    <col min="8" max="8" width="14.625" style="94" hidden="1" customWidth="1"/>
    <col min="9" max="9" width="15.375" style="94" hidden="1" customWidth="1"/>
    <col min="10" max="10" width="8.00390625" style="94" hidden="1" customWidth="1"/>
    <col min="11" max="11" width="12.375" style="94" hidden="1" customWidth="1"/>
    <col min="12" max="12" width="8.00390625" style="94" hidden="1" customWidth="1"/>
    <col min="13" max="13" width="10.125" style="94" hidden="1" customWidth="1"/>
    <col min="14" max="14" width="8.00390625" style="94" hidden="1" customWidth="1"/>
    <col min="15" max="15" width="13.25390625" style="94" hidden="1" customWidth="1"/>
    <col min="16" max="16" width="11.625" style="94" hidden="1" customWidth="1"/>
    <col min="17" max="41" width="8.00390625" style="94" hidden="1" customWidth="1"/>
    <col min="42" max="16384" width="8.00390625" style="94" customWidth="1"/>
  </cols>
  <sheetData>
    <row r="1" spans="5:6" ht="12.75">
      <c r="E1" s="132" t="s">
        <v>202</v>
      </c>
      <c r="F1" s="132"/>
    </row>
    <row r="2" spans="1:6" ht="42" customHeight="1">
      <c r="A2" s="217" t="s">
        <v>203</v>
      </c>
      <c r="B2" s="217"/>
      <c r="C2" s="217"/>
      <c r="D2" s="217"/>
      <c r="E2" s="217"/>
      <c r="F2" s="133"/>
    </row>
    <row r="3" spans="1:6" ht="15" customHeight="1">
      <c r="A3" s="96"/>
      <c r="B3" s="96"/>
      <c r="C3" s="96"/>
      <c r="D3" s="96"/>
      <c r="E3" s="96"/>
      <c r="F3" s="96"/>
    </row>
    <row r="4" spans="1:6" ht="40.5" customHeight="1">
      <c r="A4" s="218" t="s">
        <v>177</v>
      </c>
      <c r="B4" s="218"/>
      <c r="C4" s="219" t="s">
        <v>178</v>
      </c>
      <c r="D4" s="220" t="str">
        <f>'[1]1.21.3'!C7</f>
        <v>Базовый период 2015 год</v>
      </c>
      <c r="E4" s="134" t="str">
        <f>'[1]1.21.3'!D7</f>
        <v>Период регулирования 2016 год</v>
      </c>
      <c r="F4" s="135"/>
    </row>
    <row r="5" spans="1:6" ht="12.75" hidden="1">
      <c r="A5" s="218"/>
      <c r="B5" s="218"/>
      <c r="C5" s="219"/>
      <c r="D5" s="221"/>
      <c r="E5" s="134" t="s">
        <v>204</v>
      </c>
      <c r="F5" s="135"/>
    </row>
    <row r="6" spans="1:8" ht="12.75">
      <c r="A6" s="97">
        <v>1</v>
      </c>
      <c r="B6" s="97">
        <v>2</v>
      </c>
      <c r="C6" s="136">
        <f>+B6+1</f>
        <v>3</v>
      </c>
      <c r="D6" s="97">
        <v>4</v>
      </c>
      <c r="E6" s="97">
        <v>5</v>
      </c>
      <c r="F6" s="100" t="s">
        <v>205</v>
      </c>
      <c r="G6" s="94" t="s">
        <v>206</v>
      </c>
      <c r="H6" s="94" t="s">
        <v>207</v>
      </c>
    </row>
    <row r="7" spans="1:18" ht="30.75" customHeight="1">
      <c r="A7" s="97" t="s">
        <v>2</v>
      </c>
      <c r="B7" s="102" t="s">
        <v>208</v>
      </c>
      <c r="C7" s="97" t="s">
        <v>209</v>
      </c>
      <c r="D7" s="137">
        <f>'[1]1.15.3'!C41</f>
        <v>53358.4</v>
      </c>
      <c r="E7" s="137">
        <f>'[1]1.15.3'!E41</f>
        <v>77168.2</v>
      </c>
      <c r="F7" s="138"/>
      <c r="G7" s="139" t="s">
        <v>210</v>
      </c>
      <c r="H7" s="140" t="s">
        <v>211</v>
      </c>
      <c r="K7" s="224"/>
      <c r="L7" s="224"/>
      <c r="O7" s="224" t="s">
        <v>212</v>
      </c>
      <c r="P7" s="224"/>
      <c r="R7" s="94" t="s">
        <v>213</v>
      </c>
    </row>
    <row r="8" spans="1:13" ht="12.75">
      <c r="A8" s="97" t="s">
        <v>4</v>
      </c>
      <c r="B8" s="102" t="s">
        <v>185</v>
      </c>
      <c r="C8" s="97"/>
      <c r="D8" s="144"/>
      <c r="E8" s="145"/>
      <c r="F8" s="146"/>
      <c r="G8" s="138">
        <f>G9+G10+G11</f>
        <v>100</v>
      </c>
      <c r="H8" s="138">
        <f>H9+H10+H11</f>
        <v>100</v>
      </c>
      <c r="I8" s="138">
        <f>I9+I10+I11</f>
        <v>99.98</v>
      </c>
      <c r="L8" s="147"/>
      <c r="M8" s="147"/>
    </row>
    <row r="9" spans="1:18" ht="12.75">
      <c r="A9" s="97" t="s">
        <v>7</v>
      </c>
      <c r="B9" s="102" t="s">
        <v>165</v>
      </c>
      <c r="C9" s="97"/>
      <c r="D9" s="148">
        <f>D7*12.6%</f>
        <v>6723.1584</v>
      </c>
      <c r="E9" s="149">
        <v>9329.6</v>
      </c>
      <c r="F9" s="150">
        <v>0.29</v>
      </c>
      <c r="G9" s="151">
        <f>E9/E7*100</f>
        <v>12.089954152098922</v>
      </c>
      <c r="H9" s="152">
        <f>'[1]2.2'!I50</f>
        <v>12.085</v>
      </c>
      <c r="I9" s="128">
        <v>12.6</v>
      </c>
      <c r="J9" s="128">
        <f>E9/E7*100</f>
        <v>12.089954152098922</v>
      </c>
      <c r="K9" s="147"/>
      <c r="L9" s="153"/>
      <c r="M9" s="147"/>
      <c r="O9" s="94">
        <v>40044</v>
      </c>
      <c r="P9" s="154">
        <f>O9/O12*100</f>
        <v>5.564</v>
      </c>
      <c r="R9" s="94">
        <v>1.4</v>
      </c>
    </row>
    <row r="10" spans="1:18" ht="12.75">
      <c r="A10" s="155" t="s">
        <v>9</v>
      </c>
      <c r="B10" s="102" t="s">
        <v>166</v>
      </c>
      <c r="C10" s="97"/>
      <c r="D10" s="148">
        <f>D7*62.2%</f>
        <v>33188.9248</v>
      </c>
      <c r="E10" s="149">
        <v>49109.8</v>
      </c>
      <c r="F10" s="150">
        <v>93.8</v>
      </c>
      <c r="G10" s="156">
        <f>E10/E7*100</f>
        <v>63.63994495141782</v>
      </c>
      <c r="H10" s="152">
        <f>'[1]2.2'!I51</f>
        <v>63.642</v>
      </c>
      <c r="I10" s="128">
        <v>62.2</v>
      </c>
      <c r="J10" s="128"/>
      <c r="K10" s="147"/>
      <c r="L10" s="153"/>
      <c r="M10" s="147"/>
      <c r="O10" s="94">
        <v>454552.55</v>
      </c>
      <c r="P10" s="154">
        <f>O10/O12*100</f>
        <v>63.154</v>
      </c>
      <c r="R10" s="94">
        <v>51.6</v>
      </c>
    </row>
    <row r="11" spans="1:18" ht="12.75">
      <c r="A11" s="97" t="s">
        <v>11</v>
      </c>
      <c r="B11" s="102" t="s">
        <v>167</v>
      </c>
      <c r="C11" s="97"/>
      <c r="D11" s="148">
        <f>D7-D9-D10</f>
        <v>13446.3168</v>
      </c>
      <c r="E11" s="149">
        <f>E7-E9-E10</f>
        <v>18728.79999999999</v>
      </c>
      <c r="F11" s="150">
        <v>5.91</v>
      </c>
      <c r="G11" s="128">
        <f>E11/E7*100</f>
        <v>24.270100896483253</v>
      </c>
      <c r="H11" s="152">
        <f>'[1]2.2'!I52</f>
        <v>24.273</v>
      </c>
      <c r="I11" s="128">
        <v>25.18</v>
      </c>
      <c r="J11" s="128"/>
      <c r="K11" s="147"/>
      <c r="L11" s="153"/>
      <c r="M11" s="147"/>
      <c r="O11" s="94">
        <v>225159.61</v>
      </c>
      <c r="P11" s="154">
        <f>O11/O12*100</f>
        <v>31.283</v>
      </c>
      <c r="R11" s="94">
        <v>47</v>
      </c>
    </row>
    <row r="12" spans="1:18" ht="25.5">
      <c r="A12" s="97" t="s">
        <v>13</v>
      </c>
      <c r="B12" s="102" t="s">
        <v>214</v>
      </c>
      <c r="C12" s="97" t="s">
        <v>209</v>
      </c>
      <c r="D12" s="157">
        <f>'[1]1.15.3'!C52</f>
        <v>8933.7</v>
      </c>
      <c r="E12" s="157">
        <f>'[1]1.15.3'!E52</f>
        <v>7991.1</v>
      </c>
      <c r="F12" s="158">
        <f>SUM(F9:F11)</f>
        <v>100</v>
      </c>
      <c r="G12" s="138">
        <f>E12/D12</f>
        <v>0.89</v>
      </c>
      <c r="H12" s="159"/>
      <c r="K12" s="147"/>
      <c r="L12" s="147"/>
      <c r="M12" s="147"/>
      <c r="O12" s="94">
        <f>SUM(O9:O11)</f>
        <v>719756.16</v>
      </c>
      <c r="P12" s="154">
        <f>SUM(P9:P11)</f>
        <v>100.001</v>
      </c>
      <c r="R12" s="94">
        <f>SUM(R9:R11)</f>
        <v>100</v>
      </c>
    </row>
    <row r="13" spans="1:8" ht="12.75">
      <c r="A13" s="97" t="s">
        <v>15</v>
      </c>
      <c r="B13" s="102" t="s">
        <v>185</v>
      </c>
      <c r="C13" s="97"/>
      <c r="D13" s="160"/>
      <c r="E13" s="144"/>
      <c r="F13" s="161"/>
      <c r="G13" s="138">
        <f>G14+G15+G16</f>
        <v>100</v>
      </c>
      <c r="H13" s="138">
        <f>H14+H15+H16</f>
        <v>7991.1</v>
      </c>
    </row>
    <row r="14" spans="1:9" ht="12.75">
      <c r="A14" s="97" t="s">
        <v>186</v>
      </c>
      <c r="B14" s="102" t="s">
        <v>165</v>
      </c>
      <c r="C14" s="97"/>
      <c r="D14" s="162">
        <f>D12/D7*D9</f>
        <v>1125.65</v>
      </c>
      <c r="E14" s="163">
        <f>'[1]2.2'!K50/'[1]2.2'!K46*'Таблица № 1.24'!E12</f>
        <v>965.7006508138796</v>
      </c>
      <c r="F14" s="111"/>
      <c r="G14" s="151">
        <f>E14/E12*100</f>
        <v>12.08470236655629</v>
      </c>
      <c r="H14" s="159">
        <f>E12/'[1]2.2'!K46*'[1]2.2'!K50</f>
        <v>965.7006508138796</v>
      </c>
      <c r="I14" s="94">
        <v>51.2</v>
      </c>
    </row>
    <row r="15" spans="1:9" ht="12.75">
      <c r="A15" s="97" t="s">
        <v>190</v>
      </c>
      <c r="B15" s="102" t="s">
        <v>166</v>
      </c>
      <c r="C15" s="97"/>
      <c r="D15" s="162">
        <f>D12/D7*D10</f>
        <v>5556.76</v>
      </c>
      <c r="E15" s="163">
        <f>'[1]2.2'!K51/'[1]2.2'!K46*'Таблица № 1.24'!E12</f>
        <v>5085.723175288488</v>
      </c>
      <c r="F15" s="111"/>
      <c r="G15" s="156">
        <f>E15/E12*100</f>
        <v>63.64234179635454</v>
      </c>
      <c r="H15" s="138">
        <f>E12/'[1]2.2'!K46*'[1]2.2'!K51</f>
        <v>5085.723175288488</v>
      </c>
      <c r="I15" s="94">
        <v>16550.3</v>
      </c>
    </row>
    <row r="16" spans="1:9" ht="12.75">
      <c r="A16" s="97" t="s">
        <v>215</v>
      </c>
      <c r="B16" s="102" t="s">
        <v>167</v>
      </c>
      <c r="C16" s="97"/>
      <c r="D16" s="162">
        <f>D12-D14-D15</f>
        <v>2251.29</v>
      </c>
      <c r="E16" s="163">
        <f>E12-E14-E15</f>
        <v>1939.676173897633</v>
      </c>
      <c r="F16" s="111"/>
      <c r="G16" s="128">
        <f>E16/E12*100</f>
        <v>24.27295583708917</v>
      </c>
      <c r="H16" s="138">
        <f>E12/'[1]2.2'!K46*'[1]2.2'!K52</f>
        <v>1939.6761738976327</v>
      </c>
      <c r="I16" s="94">
        <v>1042.8</v>
      </c>
    </row>
    <row r="17" spans="1:8" ht="12.75">
      <c r="A17" s="97" t="s">
        <v>17</v>
      </c>
      <c r="B17" s="102" t="s">
        <v>216</v>
      </c>
      <c r="C17" s="97" t="s">
        <v>192</v>
      </c>
      <c r="D17" s="157">
        <f>D12/D7*100</f>
        <v>16.74</v>
      </c>
      <c r="E17" s="164">
        <f>E12/E7*100</f>
        <v>10.355431382356981</v>
      </c>
      <c r="F17" s="138"/>
      <c r="G17" s="100"/>
      <c r="H17" s="159"/>
    </row>
    <row r="18" spans="1:8" ht="28.5" customHeight="1">
      <c r="A18" s="101" t="s">
        <v>17</v>
      </c>
      <c r="B18" s="102" t="s">
        <v>217</v>
      </c>
      <c r="C18" s="97" t="s">
        <v>209</v>
      </c>
      <c r="D18" s="165">
        <f>D12+D7</f>
        <v>62292.1</v>
      </c>
      <c r="E18" s="107">
        <f>E12+E7</f>
        <v>85159.3</v>
      </c>
      <c r="F18" s="111"/>
      <c r="G18" s="124"/>
      <c r="H18" s="105"/>
    </row>
    <row r="19" spans="1:8" ht="18" customHeight="1">
      <c r="A19" s="101" t="s">
        <v>18</v>
      </c>
      <c r="B19" s="102" t="s">
        <v>185</v>
      </c>
      <c r="C19" s="97"/>
      <c r="D19" s="165"/>
      <c r="E19" s="163"/>
      <c r="F19" s="111"/>
      <c r="G19" s="105"/>
      <c r="H19" s="105"/>
    </row>
    <row r="20" spans="1:8" ht="18" customHeight="1">
      <c r="A20" s="101" t="s">
        <v>20</v>
      </c>
      <c r="B20" s="102" t="s">
        <v>165</v>
      </c>
      <c r="C20" s="97"/>
      <c r="D20" s="162">
        <f aca="true" t="shared" si="0" ref="D20:E22">D9+D14</f>
        <v>7848.81</v>
      </c>
      <c r="E20" s="163">
        <f t="shared" si="0"/>
        <v>10295.30065081388</v>
      </c>
      <c r="F20" s="111"/>
      <c r="G20" s="111"/>
      <c r="H20" s="124"/>
    </row>
    <row r="21" spans="1:8" ht="18" customHeight="1">
      <c r="A21" s="101" t="s">
        <v>22</v>
      </c>
      <c r="B21" s="102" t="s">
        <v>166</v>
      </c>
      <c r="C21" s="97"/>
      <c r="D21" s="165">
        <f t="shared" si="0"/>
        <v>38745.7</v>
      </c>
      <c r="E21" s="163">
        <f t="shared" si="0"/>
        <v>54195.523175288494</v>
      </c>
      <c r="F21" s="111"/>
      <c r="G21" s="111"/>
      <c r="H21" s="124"/>
    </row>
    <row r="22" spans="1:8" ht="18" customHeight="1">
      <c r="A22" s="101" t="s">
        <v>218</v>
      </c>
      <c r="B22" s="102" t="s">
        <v>167</v>
      </c>
      <c r="C22" s="97"/>
      <c r="D22" s="162">
        <f t="shared" si="0"/>
        <v>15697.61</v>
      </c>
      <c r="E22" s="163">
        <f t="shared" si="0"/>
        <v>20668.476173897623</v>
      </c>
      <c r="F22" s="111"/>
      <c r="G22" s="111">
        <f>E22+E21+E20</f>
        <v>85159.29999999999</v>
      </c>
      <c r="H22" s="124">
        <f>D20+D21+D22</f>
        <v>62292.12</v>
      </c>
    </row>
    <row r="23" spans="1:8" ht="40.5" customHeight="1">
      <c r="A23" s="166" t="s">
        <v>28</v>
      </c>
      <c r="B23" s="166" t="s">
        <v>219</v>
      </c>
      <c r="C23" s="167" t="s">
        <v>220</v>
      </c>
      <c r="D23" s="168"/>
      <c r="E23" s="168"/>
      <c r="F23" s="169"/>
      <c r="G23" s="125"/>
      <c r="H23" s="105"/>
    </row>
    <row r="24" spans="1:8" ht="25.5" customHeight="1">
      <c r="A24" s="166" t="s">
        <v>30</v>
      </c>
      <c r="B24" s="166" t="s">
        <v>221</v>
      </c>
      <c r="C24" s="103"/>
      <c r="D24" s="168">
        <f>'[1]1.5'!E15+'[1]1.5'!F15+'[1]1.5'!G15</f>
        <v>0</v>
      </c>
      <c r="E24" s="168">
        <f>'[1]1.5'!J15+'[1]1.5'!K15+'[1]1.5'!L15</f>
        <v>0</v>
      </c>
      <c r="F24" s="169"/>
      <c r="G24" s="105"/>
      <c r="H24" s="105"/>
    </row>
    <row r="25" spans="1:8" ht="14.25" customHeight="1">
      <c r="A25" s="166" t="s">
        <v>34</v>
      </c>
      <c r="B25" s="166" t="s">
        <v>222</v>
      </c>
      <c r="C25" s="103"/>
      <c r="D25" s="168">
        <f>'[1]1.5'!E15+'[1]1.5'!F15+'[1]1.5'!G15</f>
        <v>0</v>
      </c>
      <c r="E25" s="168">
        <f>'[1]1.5'!J15+'[1]1.5'!K15+'[1]1.5'!L15</f>
        <v>0</v>
      </c>
      <c r="F25" s="169"/>
      <c r="G25" s="105"/>
      <c r="H25" s="105"/>
    </row>
    <row r="26" spans="1:8" ht="15.75" customHeight="1">
      <c r="A26" s="166" t="s">
        <v>35</v>
      </c>
      <c r="B26" s="166" t="s">
        <v>223</v>
      </c>
      <c r="C26" s="103"/>
      <c r="D26" s="168">
        <f>'[1]1.5'!G15</f>
        <v>0</v>
      </c>
      <c r="E26" s="168">
        <f>'[1]1.5'!L15</f>
        <v>0</v>
      </c>
      <c r="F26" s="169"/>
      <c r="G26" s="105"/>
      <c r="H26" s="105"/>
    </row>
    <row r="27" spans="1:8" ht="42" customHeight="1">
      <c r="A27" s="166" t="s">
        <v>42</v>
      </c>
      <c r="B27" s="166" t="s">
        <v>241</v>
      </c>
      <c r="C27" s="170" t="s">
        <v>224</v>
      </c>
      <c r="D27" s="171"/>
      <c r="E27" s="171"/>
      <c r="F27" s="172"/>
      <c r="G27" s="105"/>
      <c r="H27" s="105"/>
    </row>
    <row r="28" spans="1:13" ht="14.25" customHeight="1" thickBot="1">
      <c r="A28" s="173" t="s">
        <v>44</v>
      </c>
      <c r="B28" s="166" t="s">
        <v>185</v>
      </c>
      <c r="C28" s="170"/>
      <c r="D28" s="174"/>
      <c r="E28" s="174"/>
      <c r="F28" s="175"/>
      <c r="G28" s="223" t="s">
        <v>225</v>
      </c>
      <c r="H28" s="223"/>
      <c r="I28" s="223"/>
      <c r="M28" s="94" t="s">
        <v>226</v>
      </c>
    </row>
    <row r="29" spans="1:9" ht="14.25" customHeight="1">
      <c r="A29" s="176" t="s">
        <v>47</v>
      </c>
      <c r="B29" s="102" t="s">
        <v>187</v>
      </c>
      <c r="C29" s="97"/>
      <c r="D29" s="163"/>
      <c r="E29" s="163"/>
      <c r="F29" s="111"/>
      <c r="G29" s="177" t="s">
        <v>19</v>
      </c>
      <c r="H29" s="178" t="s">
        <v>227</v>
      </c>
      <c r="I29" s="179"/>
    </row>
    <row r="30" spans="1:29" ht="14.25" customHeight="1">
      <c r="A30" s="176"/>
      <c r="B30" s="102" t="s">
        <v>188</v>
      </c>
      <c r="C30" s="97"/>
      <c r="D30" s="127">
        <v>57913.64</v>
      </c>
      <c r="E30" s="127">
        <v>83282.71</v>
      </c>
      <c r="F30" s="180"/>
      <c r="G30" s="181">
        <f>'[1]1.5'!J19</f>
        <v>0.038</v>
      </c>
      <c r="H30" s="182">
        <v>12</v>
      </c>
      <c r="I30" s="183">
        <f>E30*G30*H30</f>
        <v>37976.91576</v>
      </c>
      <c r="L30" s="121"/>
      <c r="U30" s="105">
        <v>12</v>
      </c>
      <c r="V30" s="94" t="e">
        <f>E30*#REF!*U30</f>
        <v>#REF!</v>
      </c>
      <c r="W30" s="128"/>
      <c r="X30" s="128"/>
      <c r="Y30" s="94">
        <v>12</v>
      </c>
      <c r="Z30" s="94">
        <v>87387.28</v>
      </c>
      <c r="AA30" s="94">
        <v>0.0223</v>
      </c>
      <c r="AB30" s="94">
        <f>Y30*Z30*AA30</f>
        <v>23384.836128</v>
      </c>
      <c r="AC30" s="94">
        <f>AB30/1000</f>
        <v>23.384836128</v>
      </c>
    </row>
    <row r="31" spans="1:29" ht="14.25" customHeight="1">
      <c r="A31" s="176"/>
      <c r="B31" s="102" t="s">
        <v>189</v>
      </c>
      <c r="C31" s="97"/>
      <c r="D31" s="127">
        <v>365931.2</v>
      </c>
      <c r="E31" s="127">
        <v>464344.28</v>
      </c>
      <c r="F31" s="180"/>
      <c r="G31" s="181">
        <f>'[1]1.5'!K19</f>
        <v>2.247</v>
      </c>
      <c r="H31" s="182">
        <v>12</v>
      </c>
      <c r="I31" s="183">
        <f>E31*G31*H31</f>
        <v>12520579.16592</v>
      </c>
      <c r="L31" s="94">
        <f>I30+I31</f>
        <v>12558556.08168</v>
      </c>
      <c r="U31" s="105">
        <v>12</v>
      </c>
      <c r="V31" s="94" t="e">
        <f>E31*#REF!*U31</f>
        <v>#REF!</v>
      </c>
      <c r="W31" s="128"/>
      <c r="X31" s="128"/>
      <c r="Y31" s="94">
        <v>12</v>
      </c>
      <c r="Z31" s="94">
        <v>72864.31</v>
      </c>
      <c r="AA31" s="94">
        <v>2.229</v>
      </c>
      <c r="AB31" s="94">
        <f>Y31*Z31*AA31</f>
        <v>1948974.56388</v>
      </c>
      <c r="AC31" s="94">
        <f>AB31/1000</f>
        <v>1948.97456388</v>
      </c>
    </row>
    <row r="32" spans="1:29" ht="15" customHeight="1">
      <c r="A32" s="176" t="s">
        <v>49</v>
      </c>
      <c r="B32" s="102" t="s">
        <v>167</v>
      </c>
      <c r="C32" s="97"/>
      <c r="D32" s="116">
        <v>570067.08</v>
      </c>
      <c r="E32" s="184">
        <v>912386.8</v>
      </c>
      <c r="F32" s="111"/>
      <c r="G32" s="181">
        <f>'[1]1.5'!L19</f>
        <v>6.631</v>
      </c>
      <c r="H32" s="182">
        <v>12</v>
      </c>
      <c r="I32" s="183">
        <f>E32*G32*H32</f>
        <v>72600442.44960001</v>
      </c>
      <c r="U32" s="105">
        <v>12</v>
      </c>
      <c r="V32" s="94" t="e">
        <f>E32*#REF!*U32</f>
        <v>#REF!</v>
      </c>
      <c r="W32" s="128"/>
      <c r="X32" s="128"/>
      <c r="Y32" s="94">
        <v>12</v>
      </c>
      <c r="Z32" s="94">
        <v>97373.4</v>
      </c>
      <c r="AA32" s="94">
        <v>11.12</v>
      </c>
      <c r="AB32" s="94">
        <f>Y32*Z32*AA32</f>
        <v>12993506.496</v>
      </c>
      <c r="AC32" s="94">
        <f>AB32/1000</f>
        <v>12993.506496</v>
      </c>
    </row>
    <row r="33" spans="1:15" ht="40.5" customHeight="1" thickBot="1">
      <c r="A33" s="166" t="s">
        <v>197</v>
      </c>
      <c r="B33" s="166" t="s">
        <v>242</v>
      </c>
      <c r="C33" s="170" t="s">
        <v>181</v>
      </c>
      <c r="D33" s="174"/>
      <c r="E33" s="174"/>
      <c r="F33" s="175">
        <f>(E18*1000-I30-I31)/G32/H32</f>
        <v>912390.5886281607</v>
      </c>
      <c r="G33" s="185"/>
      <c r="H33" s="186"/>
      <c r="I33" s="187">
        <f>SUM(I30:I32)</f>
        <v>85158998.53128001</v>
      </c>
      <c r="M33" s="154"/>
      <c r="N33" s="154"/>
      <c r="O33" s="94">
        <f>SUM(AB30:AB32)</f>
        <v>14965865.896008</v>
      </c>
    </row>
    <row r="34" spans="1:8" ht="18.75" customHeight="1" thickBot="1">
      <c r="A34" s="173" t="s">
        <v>199</v>
      </c>
      <c r="B34" s="166" t="s">
        <v>185</v>
      </c>
      <c r="C34" s="170"/>
      <c r="D34" s="174"/>
      <c r="E34" s="174"/>
      <c r="F34" s="175"/>
      <c r="G34" s="105"/>
      <c r="H34" s="105"/>
    </row>
    <row r="35" spans="1:9" ht="15" customHeight="1">
      <c r="A35" s="176" t="s">
        <v>200</v>
      </c>
      <c r="B35" s="102" t="s">
        <v>187</v>
      </c>
      <c r="C35" s="97"/>
      <c r="D35" s="163"/>
      <c r="E35" s="163"/>
      <c r="F35" s="111"/>
      <c r="G35" s="177" t="s">
        <v>19</v>
      </c>
      <c r="H35" s="188" t="s">
        <v>228</v>
      </c>
      <c r="I35" s="179"/>
    </row>
    <row r="36" spans="1:15" ht="15" customHeight="1">
      <c r="A36" s="176"/>
      <c r="B36" s="102" t="s">
        <v>188</v>
      </c>
      <c r="C36" s="97"/>
      <c r="D36" s="116">
        <v>92.34</v>
      </c>
      <c r="E36" s="116">
        <f>E30*12/'[1]1.4'!E21</f>
        <v>175.88745512143612</v>
      </c>
      <c r="F36" s="125">
        <f>E36/D36</f>
        <v>1.9047807572171986</v>
      </c>
      <c r="G36" s="189">
        <f>'[1]1.6'!J27</f>
        <v>0.04</v>
      </c>
      <c r="H36" s="107">
        <f>'[1]1.6'!O27</f>
        <v>5678</v>
      </c>
      <c r="I36" s="183">
        <f>E36*G36*H36</f>
        <v>39947.558807180576</v>
      </c>
      <c r="L36" s="94">
        <v>4081</v>
      </c>
      <c r="M36" s="94">
        <v>256.98</v>
      </c>
      <c r="N36" s="94">
        <v>0.0223</v>
      </c>
      <c r="O36" s="94">
        <f>L36*M36*N36</f>
        <v>23386.798974</v>
      </c>
    </row>
    <row r="37" spans="1:15" ht="15" customHeight="1">
      <c r="A37" s="176"/>
      <c r="B37" s="102" t="s">
        <v>189</v>
      </c>
      <c r="C37" s="97"/>
      <c r="D37" s="116">
        <v>598.48</v>
      </c>
      <c r="E37" s="116">
        <f>E31*12/'[1]1.4'!E22</f>
        <v>980.6637381203802</v>
      </c>
      <c r="F37" s="125">
        <f>E37/D37</f>
        <v>1.6385906598723101</v>
      </c>
      <c r="G37" s="189">
        <f>'[1]1.6'!K27</f>
        <v>2.25</v>
      </c>
      <c r="H37" s="107">
        <f>'[1]1.6'!P27</f>
        <v>5682</v>
      </c>
      <c r="I37" s="183">
        <f>E37*G37*H37</f>
        <v>12537295.56</v>
      </c>
      <c r="L37" s="94">
        <v>4324</v>
      </c>
      <c r="M37" s="94">
        <v>202.19</v>
      </c>
      <c r="N37" s="94">
        <v>2.229</v>
      </c>
      <c r="O37" s="94">
        <f>L37*M37*N37</f>
        <v>1948746.84924</v>
      </c>
    </row>
    <row r="38" spans="1:15" ht="15.75" customHeight="1">
      <c r="A38" s="176" t="s">
        <v>201</v>
      </c>
      <c r="B38" s="102" t="s">
        <v>167</v>
      </c>
      <c r="C38" s="97"/>
      <c r="D38" s="116">
        <v>1276.4</v>
      </c>
      <c r="E38" s="116">
        <f>F39</f>
        <v>1926.7018464594557</v>
      </c>
      <c r="F38" s="125">
        <f>E38/D38</f>
        <v>1.5094812335157126</v>
      </c>
      <c r="G38" s="189">
        <f>'[1]1.6'!L27</f>
        <v>6.63</v>
      </c>
      <c r="H38" s="107">
        <f>'[1]1.6'!Q27</f>
        <v>5682</v>
      </c>
      <c r="I38" s="183">
        <f>E38*G38*H38</f>
        <v>72582056.88119282</v>
      </c>
      <c r="L38" s="94">
        <v>4071</v>
      </c>
      <c r="M38" s="94">
        <v>287</v>
      </c>
      <c r="N38" s="94">
        <v>11.12</v>
      </c>
      <c r="O38" s="94">
        <f>L38*M38*N38</f>
        <v>12992352.24</v>
      </c>
    </row>
    <row r="39" spans="1:15" ht="12" customHeight="1" thickBot="1">
      <c r="A39" s="190"/>
      <c r="B39" s="191"/>
      <c r="C39" s="100"/>
      <c r="D39" s="192"/>
      <c r="E39" s="192"/>
      <c r="F39" s="192">
        <f>(E18*1000-I36-I37)/H38/G38</f>
        <v>1926.7018464594557</v>
      </c>
      <c r="G39" s="193"/>
      <c r="H39" s="194"/>
      <c r="I39" s="195">
        <f>SUM(I36:I38)</f>
        <v>85159300</v>
      </c>
      <c r="O39" s="94">
        <f>SUM(O36:O38)</f>
        <v>14964485.888214</v>
      </c>
    </row>
    <row r="40" spans="1:6" ht="6" customHeight="1">
      <c r="A40" s="196"/>
      <c r="B40" s="191"/>
      <c r="C40" s="100"/>
      <c r="D40" s="192"/>
      <c r="E40" s="192"/>
      <c r="F40" s="192"/>
    </row>
    <row r="41" spans="1:9" s="130" customFormat="1" ht="32.25" customHeight="1">
      <c r="A41" s="197" t="str">
        <f>'[1]1.21.3'!A49:B49</f>
        <v>Директор МУП ШТЭС </v>
      </c>
      <c r="B41" s="198"/>
      <c r="C41" s="222" t="str">
        <f>'[1]1.21.3'!C49:D49</f>
        <v>А.П. Щербаков</v>
      </c>
      <c r="D41" s="222"/>
      <c r="E41" s="222"/>
      <c r="F41" s="199"/>
      <c r="H41" s="130" t="s">
        <v>229</v>
      </c>
      <c r="I41" s="200">
        <f>I33-I39</f>
        <v>-301.46871998906136</v>
      </c>
    </row>
    <row r="42" spans="1:6" s="130" customFormat="1" ht="17.25" customHeight="1">
      <c r="A42" s="197"/>
      <c r="B42" s="198"/>
      <c r="C42" s="201"/>
      <c r="D42" s="202"/>
      <c r="E42" s="199"/>
      <c r="F42" s="199"/>
    </row>
    <row r="43" spans="1:6" s="130" customFormat="1" ht="13.5" customHeight="1">
      <c r="A43" s="196" t="str">
        <f>'[1]1.21.3'!A51</f>
        <v>Окунева Светлана Александровна</v>
      </c>
      <c r="B43" s="198"/>
      <c r="C43" s="201"/>
      <c r="D43" s="202"/>
      <c r="E43" s="199"/>
      <c r="F43" s="199"/>
    </row>
    <row r="44" spans="1:6" s="130" customFormat="1" ht="13.5" customHeight="1">
      <c r="A44" s="196" t="str">
        <f>'[1]1.21.3'!A52</f>
        <v>8-39139-3-44-79</v>
      </c>
      <c r="B44" s="198"/>
      <c r="C44" s="201"/>
      <c r="D44" s="202"/>
      <c r="E44" s="199"/>
      <c r="F44" s="199"/>
    </row>
    <row r="45" spans="1:6" s="130" customFormat="1" ht="18.75" customHeight="1">
      <c r="A45" s="197"/>
      <c r="B45" s="198"/>
      <c r="C45" s="201"/>
      <c r="D45" s="202"/>
      <c r="E45" s="199"/>
      <c r="F45" s="199"/>
    </row>
    <row r="46" spans="1:6" ht="18.75" customHeight="1">
      <c r="A46" s="131"/>
      <c r="B46" s="191"/>
      <c r="C46" s="100"/>
      <c r="D46" s="192"/>
      <c r="E46" s="192"/>
      <c r="F46" s="192"/>
    </row>
    <row r="47" spans="1:8" ht="61.5" customHeight="1">
      <c r="A47" s="131"/>
      <c r="B47" s="191"/>
      <c r="C47" s="100"/>
      <c r="D47" s="105" t="s">
        <v>230</v>
      </c>
      <c r="E47" s="124">
        <v>205.02</v>
      </c>
      <c r="F47" s="124"/>
      <c r="H47" s="94">
        <v>4069</v>
      </c>
    </row>
    <row r="48" spans="1:8" ht="40.5" customHeight="1">
      <c r="A48" s="131"/>
      <c r="B48" s="131"/>
      <c r="C48" s="100"/>
      <c r="D48" s="100" t="s">
        <v>231</v>
      </c>
      <c r="E48" s="100">
        <v>190.01</v>
      </c>
      <c r="F48" s="100"/>
      <c r="H48" s="94">
        <v>4069</v>
      </c>
    </row>
    <row r="49" spans="3:8" ht="19.5" customHeight="1">
      <c r="C49" s="129"/>
      <c r="D49" s="94" t="s">
        <v>232</v>
      </c>
      <c r="E49" s="94">
        <v>305.71</v>
      </c>
      <c r="H49" s="94">
        <v>4069</v>
      </c>
    </row>
    <row r="50" ht="12.75">
      <c r="C50" s="129"/>
    </row>
    <row r="51" spans="2:3" ht="15.75">
      <c r="B51" s="130"/>
      <c r="C51" s="129"/>
    </row>
    <row r="52" ht="12.75">
      <c r="C52" s="203" t="s">
        <v>233</v>
      </c>
    </row>
    <row r="53" spans="3:8" ht="12.75">
      <c r="C53" s="97"/>
      <c r="D53" s="182" t="s">
        <v>234</v>
      </c>
      <c r="E53" s="182"/>
      <c r="F53" s="182"/>
      <c r="G53" s="182"/>
      <c r="H53" s="182"/>
    </row>
    <row r="54" spans="3:8" ht="12.75">
      <c r="C54" s="97"/>
      <c r="D54" s="182" t="s">
        <v>230</v>
      </c>
      <c r="E54" s="182" t="s">
        <v>231</v>
      </c>
      <c r="F54" s="182"/>
      <c r="G54" s="182" t="s">
        <v>232</v>
      </c>
      <c r="H54" s="182"/>
    </row>
    <row r="55" spans="3:8" ht="12.75">
      <c r="C55" s="97" t="s">
        <v>235</v>
      </c>
      <c r="D55" s="182">
        <v>409.04</v>
      </c>
      <c r="E55" s="182">
        <v>410.15</v>
      </c>
      <c r="F55" s="182"/>
      <c r="G55" s="182">
        <v>530.17</v>
      </c>
      <c r="H55" s="182"/>
    </row>
    <row r="56" spans="3:8" ht="12.75">
      <c r="C56" s="97" t="s">
        <v>236</v>
      </c>
      <c r="D56" s="182">
        <v>0.033</v>
      </c>
      <c r="E56" s="182">
        <v>2.98</v>
      </c>
      <c r="F56" s="182"/>
      <c r="G56" s="182">
        <v>9.246</v>
      </c>
      <c r="H56" s="182"/>
    </row>
    <row r="57" spans="3:8" ht="12.75">
      <c r="C57" s="97" t="s">
        <v>237</v>
      </c>
      <c r="D57" s="182">
        <v>4067</v>
      </c>
      <c r="E57" s="182">
        <v>4068</v>
      </c>
      <c r="F57" s="182"/>
      <c r="G57" s="182">
        <v>9666</v>
      </c>
      <c r="H57" s="182"/>
    </row>
    <row r="58" spans="3:8" ht="12.75">
      <c r="C58" s="97" t="s">
        <v>238</v>
      </c>
      <c r="D58" s="182">
        <f>D56*D55*D57</f>
        <v>54897.66744</v>
      </c>
      <c r="E58" s="182">
        <f>E56*E55*E57</f>
        <v>4972100.796</v>
      </c>
      <c r="F58" s="182"/>
      <c r="G58" s="182">
        <f>G56*G55*G57</f>
        <v>47382266.29212</v>
      </c>
      <c r="H58" s="182">
        <f>D58+E58+G58</f>
        <v>52409264.75556</v>
      </c>
    </row>
    <row r="59" spans="3:8" ht="12.75">
      <c r="C59" s="97"/>
      <c r="D59" s="182"/>
      <c r="E59" s="182"/>
      <c r="F59" s="182"/>
      <c r="G59" s="182"/>
      <c r="H59" s="182"/>
    </row>
    <row r="60" spans="3:8" ht="12.75">
      <c r="C60" s="97"/>
      <c r="D60" s="182" t="s">
        <v>234</v>
      </c>
      <c r="E60" s="182"/>
      <c r="F60" s="182"/>
      <c r="G60" s="182"/>
      <c r="H60" s="182"/>
    </row>
    <row r="61" spans="3:8" ht="12.75">
      <c r="C61" s="97"/>
      <c r="D61" s="182" t="s">
        <v>230</v>
      </c>
      <c r="E61" s="182" t="s">
        <v>231</v>
      </c>
      <c r="F61" s="182"/>
      <c r="G61" s="182" t="s">
        <v>232</v>
      </c>
      <c r="H61" s="182"/>
    </row>
    <row r="62" spans="3:8" ht="12.75">
      <c r="C62" s="97" t="s">
        <v>235</v>
      </c>
      <c r="D62" s="182">
        <v>138618.02</v>
      </c>
      <c r="E62" s="182">
        <v>139056.04</v>
      </c>
      <c r="F62" s="182"/>
      <c r="G62" s="182">
        <v>176526.46</v>
      </c>
      <c r="H62" s="182"/>
    </row>
    <row r="63" spans="3:8" ht="12.75">
      <c r="C63" s="97" t="s">
        <v>236</v>
      </c>
      <c r="D63" s="182">
        <v>0.033</v>
      </c>
      <c r="E63" s="182">
        <v>2.98</v>
      </c>
      <c r="F63" s="182"/>
      <c r="G63" s="182">
        <v>9.246</v>
      </c>
      <c r="H63" s="182"/>
    </row>
    <row r="64" spans="3:8" ht="12.75">
      <c r="C64" s="97" t="s">
        <v>239</v>
      </c>
      <c r="D64" s="182">
        <v>12</v>
      </c>
      <c r="E64" s="182">
        <v>12</v>
      </c>
      <c r="F64" s="182"/>
      <c r="G64" s="182">
        <v>121</v>
      </c>
      <c r="H64" s="182"/>
    </row>
    <row r="65" spans="3:8" ht="12.75">
      <c r="C65" s="97" t="s">
        <v>238</v>
      </c>
      <c r="D65" s="182">
        <f>D63*D62*D64</f>
        <v>54892.73592</v>
      </c>
      <c r="E65" s="182">
        <f>E63*E62*E64</f>
        <v>4972643.9904</v>
      </c>
      <c r="F65" s="182"/>
      <c r="G65" s="182">
        <f>G63*G62*G64</f>
        <v>197491801.54836</v>
      </c>
      <c r="H65" s="182">
        <f>D65+E65+G65</f>
        <v>202519338.27468</v>
      </c>
    </row>
    <row r="66" ht="12.75">
      <c r="C66" s="129"/>
    </row>
    <row r="67" ht="12.75">
      <c r="C67" s="129"/>
    </row>
    <row r="68" ht="12.75">
      <c r="C68" s="129"/>
    </row>
    <row r="69" ht="12.75">
      <c r="C69" s="129"/>
    </row>
    <row r="70" ht="12.75">
      <c r="C70" s="129"/>
    </row>
    <row r="71" ht="12.75">
      <c r="C71" s="203" t="s">
        <v>240</v>
      </c>
    </row>
    <row r="72" spans="3:8" ht="12.75">
      <c r="C72" s="97"/>
      <c r="D72" s="182" t="s">
        <v>234</v>
      </c>
      <c r="E72" s="182"/>
      <c r="F72" s="182"/>
      <c r="G72" s="182"/>
      <c r="H72" s="182"/>
    </row>
    <row r="73" spans="3:8" ht="12.75">
      <c r="C73" s="97"/>
      <c r="D73" s="182" t="s">
        <v>230</v>
      </c>
      <c r="E73" s="182" t="s">
        <v>231</v>
      </c>
      <c r="F73" s="182"/>
      <c r="G73" s="182" t="s">
        <v>232</v>
      </c>
      <c r="H73" s="182"/>
    </row>
    <row r="74" spans="3:8" ht="12.75">
      <c r="C74" s="97" t="s">
        <v>235</v>
      </c>
      <c r="D74" s="182">
        <v>205.09</v>
      </c>
      <c r="E74" s="182">
        <v>190.01</v>
      </c>
      <c r="F74" s="182"/>
      <c r="G74" s="182">
        <v>305.71</v>
      </c>
      <c r="H74" s="182"/>
    </row>
    <row r="75" spans="3:8" ht="12.75">
      <c r="C75" s="97" t="s">
        <v>236</v>
      </c>
      <c r="D75" s="182">
        <v>0.029</v>
      </c>
      <c r="E75" s="182">
        <v>2.029</v>
      </c>
      <c r="F75" s="182"/>
      <c r="G75" s="182">
        <v>9.917</v>
      </c>
      <c r="H75" s="182"/>
    </row>
    <row r="76" spans="3:8" ht="12.75">
      <c r="C76" s="97" t="s">
        <v>237</v>
      </c>
      <c r="D76" s="182">
        <v>4067</v>
      </c>
      <c r="E76" s="182">
        <v>4078</v>
      </c>
      <c r="F76" s="182"/>
      <c r="G76" s="182">
        <v>4048</v>
      </c>
      <c r="H76" s="182"/>
    </row>
    <row r="77" spans="3:8" ht="12.75">
      <c r="C77" s="97" t="s">
        <v>238</v>
      </c>
      <c r="D77" s="182">
        <f>D75*D74*D76</f>
        <v>24188.92987</v>
      </c>
      <c r="E77" s="182">
        <f>E75*E74*E76</f>
        <v>1572192.52262</v>
      </c>
      <c r="F77" s="182"/>
      <c r="G77" s="182">
        <f>G75*G74*G76</f>
        <v>12272427.13136</v>
      </c>
      <c r="H77" s="182">
        <f>D77+E77+G77</f>
        <v>13868808.58385</v>
      </c>
    </row>
    <row r="78" spans="3:8" ht="12.75">
      <c r="C78" s="97"/>
      <c r="D78" s="182"/>
      <c r="E78" s="182"/>
      <c r="F78" s="182"/>
      <c r="G78" s="182"/>
      <c r="H78" s="182"/>
    </row>
    <row r="79" spans="3:8" ht="12.75">
      <c r="C79" s="97"/>
      <c r="D79" s="182" t="s">
        <v>234</v>
      </c>
      <c r="E79" s="182"/>
      <c r="F79" s="182"/>
      <c r="G79" s="182"/>
      <c r="H79" s="182"/>
    </row>
    <row r="80" spans="3:8" ht="12.75">
      <c r="C80" s="97"/>
      <c r="D80" s="182" t="s">
        <v>230</v>
      </c>
      <c r="E80" s="182" t="s">
        <v>231</v>
      </c>
      <c r="F80" s="182"/>
      <c r="G80" s="182" t="s">
        <v>232</v>
      </c>
      <c r="H80" s="182"/>
    </row>
    <row r="81" spans="3:8" ht="12.75">
      <c r="C81" s="97" t="s">
        <v>235</v>
      </c>
      <c r="D81" s="182">
        <v>69517.25</v>
      </c>
      <c r="E81" s="182">
        <v>63022.84</v>
      </c>
      <c r="F81" s="182"/>
      <c r="G81" s="182">
        <v>103887.86</v>
      </c>
      <c r="H81" s="182"/>
    </row>
    <row r="82" spans="3:8" ht="12.75">
      <c r="C82" s="97" t="s">
        <v>236</v>
      </c>
      <c r="D82" s="182">
        <v>0.029</v>
      </c>
      <c r="E82" s="182">
        <v>2.029</v>
      </c>
      <c r="F82" s="182"/>
      <c r="G82" s="182">
        <v>9.917</v>
      </c>
      <c r="H82" s="182"/>
    </row>
    <row r="83" spans="3:8" ht="12.75">
      <c r="C83" s="97" t="s">
        <v>239</v>
      </c>
      <c r="D83" s="182">
        <v>12</v>
      </c>
      <c r="E83" s="182">
        <v>12</v>
      </c>
      <c r="F83" s="182"/>
      <c r="G83" s="182">
        <v>121</v>
      </c>
      <c r="H83" s="182"/>
    </row>
    <row r="84" spans="3:8" ht="12.75">
      <c r="C84" s="97" t="s">
        <v>238</v>
      </c>
      <c r="D84" s="182">
        <f>D82*D81*D83</f>
        <v>24192.003</v>
      </c>
      <c r="E84" s="182">
        <f>E82*E81*E83</f>
        <v>1534480.10832</v>
      </c>
      <c r="F84" s="182"/>
      <c r="G84" s="182">
        <f>G82*G81*G83</f>
        <v>124660964.82202</v>
      </c>
      <c r="H84" s="182">
        <f>D84+E84+G84</f>
        <v>126219636.93334</v>
      </c>
    </row>
    <row r="85" ht="12.75">
      <c r="C85" s="129"/>
    </row>
    <row r="86" ht="12.75">
      <c r="C86" s="129"/>
    </row>
    <row r="87" ht="12.75">
      <c r="C87" s="129"/>
    </row>
    <row r="88" ht="12.75">
      <c r="C88" s="129"/>
    </row>
    <row r="89" ht="12.75">
      <c r="C89" s="129"/>
    </row>
    <row r="90" ht="12.75">
      <c r="C90" s="129"/>
    </row>
    <row r="91" ht="12.75">
      <c r="C91" s="129"/>
    </row>
    <row r="92" ht="12.75">
      <c r="C92" s="129"/>
    </row>
    <row r="93" ht="12.75">
      <c r="C93" s="129"/>
    </row>
    <row r="94" ht="12.75">
      <c r="C94" s="129"/>
    </row>
    <row r="95" ht="12.75">
      <c r="C95" s="129"/>
    </row>
    <row r="96" ht="12.75">
      <c r="C96" s="129"/>
    </row>
    <row r="97" ht="12.75">
      <c r="C97" s="129"/>
    </row>
    <row r="98" ht="12.75">
      <c r="C98" s="129"/>
    </row>
    <row r="99" ht="12.75">
      <c r="C99" s="129"/>
    </row>
    <row r="100" ht="12.75">
      <c r="C100" s="129"/>
    </row>
    <row r="101" ht="12.75">
      <c r="C101" s="129"/>
    </row>
    <row r="102" ht="12.75">
      <c r="C102" s="129"/>
    </row>
    <row r="103" ht="12.75">
      <c r="C103" s="129"/>
    </row>
    <row r="104" ht="12.75">
      <c r="C104" s="129"/>
    </row>
    <row r="105" ht="12.75">
      <c r="C105" s="129"/>
    </row>
    <row r="106" ht="12.75">
      <c r="C106" s="129"/>
    </row>
    <row r="107" ht="12.75">
      <c r="C107" s="129"/>
    </row>
    <row r="108" ht="12.75">
      <c r="C108" s="129"/>
    </row>
    <row r="109" ht="12.75">
      <c r="C109" s="129"/>
    </row>
    <row r="110" ht="12.75">
      <c r="C110" s="129"/>
    </row>
    <row r="111" ht="12.75">
      <c r="C111" s="129"/>
    </row>
    <row r="112" ht="12.75">
      <c r="C112" s="129"/>
    </row>
    <row r="113" ht="12.75">
      <c r="C113" s="129"/>
    </row>
    <row r="114" ht="12.75">
      <c r="C114" s="129"/>
    </row>
    <row r="115" ht="12.75">
      <c r="C115" s="129"/>
    </row>
    <row r="116" ht="12.75">
      <c r="C116" s="129"/>
    </row>
    <row r="117" ht="12.75">
      <c r="C117" s="129"/>
    </row>
    <row r="118" ht="12.75">
      <c r="C118" s="129"/>
    </row>
    <row r="119" ht="12.75">
      <c r="C119" s="129"/>
    </row>
    <row r="120" ht="12.75">
      <c r="C120" s="129"/>
    </row>
    <row r="121" ht="12.75">
      <c r="C121" s="129"/>
    </row>
    <row r="122" ht="12.75">
      <c r="C122" s="129"/>
    </row>
    <row r="123" ht="12.75">
      <c r="C123" s="129"/>
    </row>
    <row r="124" ht="12.75">
      <c r="C124" s="129"/>
    </row>
    <row r="125" ht="12.75">
      <c r="C125" s="129"/>
    </row>
    <row r="126" ht="12.75">
      <c r="C126" s="129"/>
    </row>
    <row r="127" ht="12.75">
      <c r="C127" s="129"/>
    </row>
    <row r="128" ht="12.75">
      <c r="C128" s="129"/>
    </row>
    <row r="129" ht="12.75">
      <c r="C129" s="129"/>
    </row>
    <row r="130" ht="12.75">
      <c r="C130" s="129"/>
    </row>
    <row r="131" ht="12.75">
      <c r="C131" s="129"/>
    </row>
    <row r="132" ht="12.75">
      <c r="C132" s="129"/>
    </row>
    <row r="133" ht="12.75">
      <c r="C133" s="129"/>
    </row>
    <row r="134" ht="12.75">
      <c r="C134" s="129"/>
    </row>
    <row r="135" ht="12.75">
      <c r="C135" s="129"/>
    </row>
    <row r="136" ht="12.75">
      <c r="C136" s="129"/>
    </row>
    <row r="137" ht="12.75">
      <c r="C137" s="129"/>
    </row>
    <row r="138" ht="12.75">
      <c r="C138" s="129"/>
    </row>
    <row r="139" ht="12.75">
      <c r="C139" s="129"/>
    </row>
    <row r="140" ht="12.75">
      <c r="C140" s="129"/>
    </row>
    <row r="141" ht="12.75">
      <c r="C141" s="129"/>
    </row>
    <row r="142" ht="12.75">
      <c r="C142" s="129"/>
    </row>
    <row r="143" ht="12.75">
      <c r="C143" s="129"/>
    </row>
    <row r="144" ht="12.75">
      <c r="C144" s="129"/>
    </row>
    <row r="145" ht="12.75">
      <c r="C145" s="129"/>
    </row>
    <row r="146" ht="12.75">
      <c r="C146" s="129"/>
    </row>
    <row r="147" ht="12.75">
      <c r="C147" s="129"/>
    </row>
    <row r="148" ht="12.75">
      <c r="C148" s="129"/>
    </row>
    <row r="149" ht="12.75">
      <c r="C149" s="129"/>
    </row>
    <row r="150" ht="12.75">
      <c r="C150" s="129"/>
    </row>
    <row r="151" ht="12.75">
      <c r="C151" s="129"/>
    </row>
    <row r="152" ht="12.75">
      <c r="C152" s="129"/>
    </row>
    <row r="153" ht="12.75">
      <c r="C153" s="129"/>
    </row>
    <row r="154" ht="12.75">
      <c r="C154" s="129"/>
    </row>
    <row r="155" ht="12.75">
      <c r="C155" s="129"/>
    </row>
    <row r="156" ht="12.75">
      <c r="C156" s="129"/>
    </row>
    <row r="157" ht="12.75">
      <c r="C157" s="129"/>
    </row>
    <row r="158" ht="12.75">
      <c r="C158" s="129"/>
    </row>
    <row r="159" ht="12.75">
      <c r="C159" s="129"/>
    </row>
    <row r="160" ht="12.75">
      <c r="C160" s="129"/>
    </row>
    <row r="161" ht="12.75">
      <c r="C161" s="129"/>
    </row>
    <row r="162" ht="12.75">
      <c r="C162" s="129"/>
    </row>
    <row r="163" ht="12.75">
      <c r="C163" s="129"/>
    </row>
    <row r="164" ht="12.75">
      <c r="C164" s="129"/>
    </row>
    <row r="165" ht="12.75">
      <c r="C165" s="129"/>
    </row>
    <row r="166" ht="12.75">
      <c r="C166" s="129"/>
    </row>
    <row r="167" ht="12.75">
      <c r="C167" s="129"/>
    </row>
    <row r="168" ht="12.75">
      <c r="C168" s="129"/>
    </row>
    <row r="169" ht="12.75">
      <c r="C169" s="129"/>
    </row>
    <row r="170" ht="12.75">
      <c r="C170" s="129"/>
    </row>
    <row r="171" ht="12.75">
      <c r="C171" s="129"/>
    </row>
    <row r="172" ht="12.75">
      <c r="C172" s="129"/>
    </row>
    <row r="173" ht="12.75">
      <c r="C173" s="129"/>
    </row>
    <row r="174" ht="12.75">
      <c r="C174" s="129"/>
    </row>
    <row r="175" ht="12.75">
      <c r="C175" s="129"/>
    </row>
    <row r="176" ht="12.75">
      <c r="C176" s="129"/>
    </row>
    <row r="177" ht="12.75">
      <c r="C177" s="129"/>
    </row>
    <row r="178" ht="12.75">
      <c r="C178" s="129"/>
    </row>
    <row r="179" ht="12.75">
      <c r="C179" s="129"/>
    </row>
    <row r="180" ht="12.75">
      <c r="C180" s="129"/>
    </row>
    <row r="181" ht="12.75">
      <c r="C181" s="129"/>
    </row>
    <row r="182" ht="12.75">
      <c r="C182" s="129"/>
    </row>
    <row r="183" ht="12.75">
      <c r="C183" s="129"/>
    </row>
    <row r="184" ht="12.75">
      <c r="C184" s="129"/>
    </row>
    <row r="185" ht="12.75">
      <c r="C185" s="129"/>
    </row>
    <row r="186" ht="12.75">
      <c r="C186" s="129"/>
    </row>
    <row r="187" ht="12.75">
      <c r="C187" s="129"/>
    </row>
    <row r="188" ht="12.75">
      <c r="C188" s="129"/>
    </row>
    <row r="189" ht="12.75">
      <c r="C189" s="129"/>
    </row>
    <row r="190" ht="12.75">
      <c r="C190" s="129"/>
    </row>
    <row r="191" ht="12.75">
      <c r="C191" s="129"/>
    </row>
    <row r="192" ht="12.75">
      <c r="C192" s="129"/>
    </row>
    <row r="193" ht="12.75">
      <c r="C193" s="129"/>
    </row>
    <row r="194" ht="12.75">
      <c r="C194" s="129"/>
    </row>
    <row r="195" ht="12.75">
      <c r="C195" s="129"/>
    </row>
    <row r="196" ht="12.75">
      <c r="C196" s="129"/>
    </row>
    <row r="197" ht="12.75">
      <c r="C197" s="129"/>
    </row>
    <row r="198" ht="12.75">
      <c r="C198" s="129"/>
    </row>
    <row r="199" ht="12.75">
      <c r="C199" s="129"/>
    </row>
    <row r="200" ht="12.75">
      <c r="C200" s="129"/>
    </row>
    <row r="201" ht="12.75">
      <c r="C201" s="129"/>
    </row>
    <row r="202" ht="12.75">
      <c r="C202" s="129"/>
    </row>
    <row r="203" ht="12.75">
      <c r="C203" s="129"/>
    </row>
    <row r="204" ht="12.75">
      <c r="C204" s="129"/>
    </row>
    <row r="205" ht="12.75">
      <c r="C205" s="129"/>
    </row>
    <row r="206" ht="12.75">
      <c r="C206" s="129"/>
    </row>
    <row r="207" ht="12.75">
      <c r="C207" s="129"/>
    </row>
    <row r="208" ht="12.75">
      <c r="C208" s="129"/>
    </row>
    <row r="209" ht="12.75">
      <c r="C209" s="129"/>
    </row>
    <row r="210" ht="12.75">
      <c r="C210" s="129"/>
    </row>
    <row r="211" ht="12.75">
      <c r="C211" s="129"/>
    </row>
    <row r="212" ht="12.75">
      <c r="C212" s="129"/>
    </row>
    <row r="213" ht="12.75">
      <c r="C213" s="129"/>
    </row>
    <row r="214" ht="12.75">
      <c r="C214" s="129"/>
    </row>
    <row r="215" ht="12.75">
      <c r="C215" s="129"/>
    </row>
    <row r="216" ht="12.75">
      <c r="C216" s="129"/>
    </row>
    <row r="217" ht="12.75">
      <c r="C217" s="129"/>
    </row>
    <row r="218" ht="12.75">
      <c r="C218" s="129"/>
    </row>
    <row r="219" ht="12.75">
      <c r="C219" s="129"/>
    </row>
    <row r="220" ht="12.75">
      <c r="C220" s="129"/>
    </row>
    <row r="221" ht="12.75">
      <c r="C221" s="129"/>
    </row>
    <row r="222" ht="12.75">
      <c r="C222" s="129"/>
    </row>
    <row r="223" ht="12.75">
      <c r="C223" s="129"/>
    </row>
    <row r="224" ht="12.75">
      <c r="C224" s="129"/>
    </row>
    <row r="225" ht="12.75">
      <c r="C225" s="129"/>
    </row>
    <row r="226" ht="12.75">
      <c r="C226" s="129"/>
    </row>
    <row r="227" ht="12.75">
      <c r="C227" s="129"/>
    </row>
    <row r="228" ht="12.75">
      <c r="C228" s="129"/>
    </row>
    <row r="229" ht="12.75">
      <c r="C229" s="129"/>
    </row>
    <row r="230" ht="12.75">
      <c r="C230" s="129"/>
    </row>
    <row r="231" ht="12.75">
      <c r="C231" s="129"/>
    </row>
    <row r="232" ht="12.75">
      <c r="C232" s="129"/>
    </row>
    <row r="233" ht="12.75">
      <c r="C233" s="129"/>
    </row>
    <row r="234" ht="12.75">
      <c r="C234" s="129"/>
    </row>
    <row r="235" ht="12.75">
      <c r="C235" s="129"/>
    </row>
    <row r="236" ht="12.75">
      <c r="C236" s="129"/>
    </row>
    <row r="237" ht="12.75">
      <c r="C237" s="129"/>
    </row>
    <row r="238" ht="12.75">
      <c r="C238" s="129"/>
    </row>
    <row r="239" ht="12.75">
      <c r="C239" s="129"/>
    </row>
    <row r="240" ht="12.75">
      <c r="C240" s="129"/>
    </row>
    <row r="241" ht="12.75">
      <c r="C241" s="129"/>
    </row>
    <row r="242" ht="12.75">
      <c r="C242" s="129"/>
    </row>
    <row r="243" ht="12.75">
      <c r="C243" s="129"/>
    </row>
    <row r="244" ht="12.75">
      <c r="C244" s="129"/>
    </row>
    <row r="245" ht="12.75">
      <c r="C245" s="129"/>
    </row>
    <row r="246" ht="12.75">
      <c r="C246" s="129"/>
    </row>
    <row r="247" ht="12.75">
      <c r="C247" s="129"/>
    </row>
    <row r="248" ht="12.75">
      <c r="C248" s="129"/>
    </row>
    <row r="249" ht="12.75">
      <c r="C249" s="129"/>
    </row>
    <row r="250" ht="12.75">
      <c r="C250" s="129"/>
    </row>
    <row r="251" ht="12.75">
      <c r="C251" s="129"/>
    </row>
    <row r="252" ht="12.75">
      <c r="C252" s="129"/>
    </row>
    <row r="253" ht="12.75">
      <c r="C253" s="129"/>
    </row>
    <row r="254" ht="12.75">
      <c r="C254" s="129"/>
    </row>
    <row r="255" ht="12.75">
      <c r="C255" s="129"/>
    </row>
    <row r="256" ht="12.75">
      <c r="C256" s="129"/>
    </row>
  </sheetData>
  <mergeCells count="9">
    <mergeCell ref="C41:E41"/>
    <mergeCell ref="G28:I28"/>
    <mergeCell ref="K7:L7"/>
    <mergeCell ref="O7:P7"/>
    <mergeCell ref="A2:E2"/>
    <mergeCell ref="B4:B5"/>
    <mergeCell ref="A4:A5"/>
    <mergeCell ref="C4:C5"/>
    <mergeCell ref="D4:D5"/>
  </mergeCells>
  <printOptions horizontalCentered="1"/>
  <pageMargins left="1.19" right="0.41" top="0.11" bottom="0.25" header="0.11811023622047245" footer="0"/>
  <pageSetup blackAndWhite="1" fitToHeight="1" fitToWidth="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2015-04-22T04:23:33Z</cp:lastPrinted>
  <dcterms:created xsi:type="dcterms:W3CDTF">2014-08-15T10:06:32Z</dcterms:created>
  <dcterms:modified xsi:type="dcterms:W3CDTF">2015-04-28T09:26:47Z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